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firstSheet="3" activeTab="6"/>
  </bookViews>
  <sheets>
    <sheet name="Прилож. №1(Доходы)" sheetId="1" r:id="rId1"/>
    <sheet name="Прилож. №2(Доходы)" sheetId="2" r:id="rId2"/>
    <sheet name="Лист3" sheetId="3" state="hidden" r:id="rId3"/>
    <sheet name="Прилож №3( расходы)" sheetId="4" r:id="rId4"/>
    <sheet name="Прилож.№4(Расходы)" sheetId="5" r:id="rId5"/>
    <sheet name="Прилож. №5" sheetId="6" r:id="rId6"/>
    <sheet name="Прилож. №6" sheetId="7" r:id="rId7"/>
  </sheets>
  <definedNames>
    <definedName name="_xlnm.Print_Area" localSheetId="3">'Прилож №3( расходы)'!$A$1:$AW$31</definedName>
    <definedName name="_xlnm.Print_Area" localSheetId="0">'Прилож. №1(Доходы)'!$A$1:$D$34</definedName>
    <definedName name="_xlnm.Print_Area" localSheetId="1">'Прилож. №2(Доходы)'!$A$1:$C$36</definedName>
  </definedNames>
  <calcPr fullCalcOnLoad="1"/>
</workbook>
</file>

<file path=xl/sharedStrings.xml><?xml version="1.0" encoding="utf-8"?>
<sst xmlns="http://schemas.openxmlformats.org/spreadsheetml/2006/main" count="1193" uniqueCount="297">
  <si>
    <t>Код классификации дохода</t>
  </si>
  <si>
    <t>Наименование</t>
  </si>
  <si>
    <t>ВСЕГО доходов</t>
  </si>
  <si>
    <t>НАЛОГОВЫЕ И НЕНАЛОГОВЫЕ ДОХОДЫ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</si>
  <si>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</si>
  <si>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</si>
  <si>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</si>
  <si>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925 1 11 09045 10 0000 120</t>
  </si>
  <si>
    <t>925 1 13 02995 10 0000 130</t>
  </si>
  <si>
    <t>Прочие доходы от компенсации затрат бюджетных поселений</t>
  </si>
  <si>
    <t>БЕЗВОЗМЕЗДНЫЕ ПОСТУПЛЕНИЯ</t>
  </si>
  <si>
    <t>Дотация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</si>
  <si>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</si>
  <si>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</si>
  <si>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НАЛОГИ НА ПРИБЫЛЬ, ДОХОДЫ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</si>
  <si>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</si>
  <si>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</si>
  <si>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</si>
  <si>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</si>
  <si>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</si>
  <si>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</si>
  <si>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</si>
  <si>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</si>
  <si>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</si>
  <si>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КОМПЕНСАЦИЙ ЗАТРАТ ГОСУДАРСТВА</t>
  </si>
  <si>
    <t>Прочие доходы от компенсации затрат бюджетов поселений</t>
  </si>
  <si>
    <t>Мин</t>
  </si>
  <si>
    <t>Рз</t>
  </si>
  <si>
    <t>ПР</t>
  </si>
  <si>
    <t>ЦСР</t>
  </si>
  <si>
    <t>ВР</t>
  </si>
  <si>
    <t>2</t>
  </si>
  <si>
    <t>3</t>
  </si>
  <si>
    <t>4</t>
  </si>
  <si>
    <t>6</t>
  </si>
  <si>
    <t>925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</si>
  <si>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</si>
  <si>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</si>
  <si>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</si>
  <si>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</si>
  <si>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</si>
  <si>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</si>
  <si>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</si>
  <si>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 оплаты  труда  и  страховые  взносы</t>
  </si>
  <si>
    <t>121</t>
  </si>
  <si>
    <t>Иные  выплаты  персоналу, за  исключением  фонда  оплаты  труда</t>
  </si>
  <si>
    <t>122</t>
  </si>
  <si>
    <t>Функционирование законодательных ( представительных) органов государственной власти и  представительных  органов  муниципальных  образований</t>
  </si>
  <si>
    <t>03</t>
  </si>
  <si>
    <t>Центральный аппарат</t>
  </si>
  <si>
    <t>Упплата  прочих  налогов, сборов  и 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</si>
  <si>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</si>
  <si>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</si>
  <si>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Прочая  закупка    товаров, работ  и  услуг  для  муниципальных  нужд</t>
  </si>
  <si>
    <t>Обеспечение  деятельности  финансовых, налоговых  и  таможенных  органов и  органов  финансового  надзора (финансово-бюджетного) надзора</t>
  </si>
  <si>
    <t>06</t>
  </si>
  <si>
    <t>Межбюджетные трансферты</t>
  </si>
  <si>
    <t>Межбюджетные  трансферты  на  осуществление  полномочий  по  выполнению внешнего  муниципального  финансового  контроля</t>
  </si>
  <si>
    <t xml:space="preserve"> Межбюджетные трансферты</t>
  </si>
  <si>
    <t>540</t>
  </si>
  <si>
    <t xml:space="preserve">Межбюджетные  трансферты  на  осуществление  полномочий  по  выполнению  работы по  формированию, исполнению  бюджета поселения, администрирование  поступлений "Невыясненные  поступления, "  и  контроль  за  исполнением  бюджета </t>
  </si>
  <si>
    <t>Другие общегосударственные вопросы</t>
  </si>
  <si>
    <t>13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</si>
  <si>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</si>
  <si>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</si>
  <si>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</si>
  <si>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 населения  на  территории  от  чрезвычайных  ситуаций  природного  и  техногенного  характера, гражданская  оборона</t>
  </si>
  <si>
    <t>09</t>
  </si>
  <si>
    <t>10</t>
  </si>
  <si>
    <t>Жилищно-коммунальное хозяйство</t>
  </si>
  <si>
    <t>05</t>
  </si>
  <si>
    <t>Благоустройство</t>
  </si>
  <si>
    <t>Уличное освещение</t>
  </si>
  <si>
    <t>Код</t>
  </si>
  <si>
    <t>0000</t>
  </si>
  <si>
    <t>000</t>
  </si>
  <si>
    <t>Источники внутренного финансирования дефицитов бюджетов</t>
  </si>
  <si>
    <t>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</si>
  <si>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</si>
  <si>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</si>
  <si>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</si>
  <si>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</si>
  <si>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</si>
  <si>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</si>
  <si>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 xml:space="preserve">Уменьшение остатков средств бюджетов </t>
  </si>
  <si>
    <t xml:space="preserve">Уменьшение прочих остатков средств бюджетов </t>
  </si>
  <si>
    <t>610</t>
  </si>
  <si>
    <t>Уменьшение прочих остатков денежных средств бюджетов</t>
  </si>
  <si>
    <t>Приложение 6</t>
  </si>
  <si>
    <t>Код классификации источников финансирования дефицитов бюджетов</t>
  </si>
  <si>
    <t>Наименованиеглавного администратора источников финансирования дефицита бюджета муниципального образования сельского посления "Ёрмица", код классификации источников финансирования дефицита бюджета</t>
  </si>
  <si>
    <t>Кассовое исполнение 
(рублей)</t>
  </si>
  <si>
    <t>Межбюджетные трансферты из  бюджетов  сельских  поселений  бюджету муниципального  района  и  из  бюджета  муниципального  района бюджетам  поселений, в  соответствии  с  заключенными  муниципальными контрактами</t>
  </si>
  <si>
    <t>Кассовое исполнение,
 рублей</t>
  </si>
  <si>
    <t>Кассовое исполнение, рублей</t>
  </si>
  <si>
    <t>Администрация муниципального образования сельского поселения "Ёрмица"</t>
  </si>
  <si>
    <t>Управление Федеральной налоговой службы по Республике Коми</t>
  </si>
  <si>
    <t>Приложение 1</t>
  </si>
  <si>
    <t>Приложение 2</t>
  </si>
  <si>
    <t>1 00 00000 00 0000 000</t>
  </si>
  <si>
    <t>1 01 02000 01 0000 110</t>
  </si>
  <si>
    <t>1 01 02010 01 0000 110</t>
  </si>
  <si>
    <t>1 06 00000 00 0000 000</t>
  </si>
  <si>
    <t>1 06 01000 00 0000 110</t>
  </si>
  <si>
    <t>1 08 00000 00 0000 000</t>
  </si>
  <si>
    <t>1 08 04000 01 0000 110</t>
  </si>
  <si>
    <t>1 08 04020 01 1000 110</t>
  </si>
  <si>
    <t>1 11 00000 00 0000 000</t>
  </si>
  <si>
    <t>1 11 05000 00 0000 000</t>
  </si>
  <si>
    <t>1 11 05035 10 0000 120</t>
  </si>
  <si>
    <t>1 11 09000 00 0000 120</t>
  </si>
  <si>
    <t>1 11 09045 10 0000 120</t>
  </si>
  <si>
    <t>1 13 00000 00 0000 000</t>
  </si>
  <si>
    <t>1 13 02995 10 0000 130</t>
  </si>
  <si>
    <t>2 00 00000 00 0000 000</t>
  </si>
  <si>
    <t>1 01 00000 00 0000 000</t>
  </si>
  <si>
    <t>Приложение 4</t>
  </si>
  <si>
    <t>990 90 01</t>
  </si>
  <si>
    <t>990 00 00</t>
  </si>
  <si>
    <t>990 90 02</t>
  </si>
  <si>
    <t>244</t>
  </si>
  <si>
    <t>990 51 18</t>
  </si>
  <si>
    <t>990 59 30</t>
  </si>
  <si>
    <t>Осуществление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</si>
  <si>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990 73 13</t>
  </si>
  <si>
    <t>990 73 17</t>
  </si>
  <si>
    <t>990 84 11</t>
  </si>
  <si>
    <t>990 84 15</t>
  </si>
  <si>
    <t>990 84 12</t>
  </si>
  <si>
    <t>Выполнение других обязательств органов местного самоуправления</t>
  </si>
  <si>
    <t>990 90 09</t>
  </si>
  <si>
    <t>990 92 71</t>
  </si>
  <si>
    <t>Иные выплаты населению</t>
  </si>
  <si>
    <t>360</t>
  </si>
  <si>
    <t>Резервный фонд администрации муниципального образования по предупреждению и ликвидации чрезвычайных ситуаций и последствий стихийных бедствий</t>
  </si>
  <si>
    <t>990 91 00</t>
  </si>
  <si>
    <t xml:space="preserve">Содержание  автомобильных  дорог  и  инженерных  сооруженийц  на  них  в  границах  поселений </t>
  </si>
  <si>
    <t>990 92 00</t>
  </si>
  <si>
    <t>Прочие мероприятия по благоустройству сельских поселений</t>
  </si>
  <si>
    <t>990 95 00</t>
  </si>
  <si>
    <t>Пенсионное обеспечение</t>
  </si>
  <si>
    <t>Иные пенсии, социальные доплаты к пенсиям</t>
  </si>
  <si>
    <t>990 90 18</t>
  </si>
  <si>
    <t>Выплаты пенсии за выслугу лет лицам, замещавшим должности муниципальной службы в муниципальном образовании</t>
  </si>
  <si>
    <t>312</t>
  </si>
  <si>
    <t>Социальная политика</t>
  </si>
  <si>
    <t>Всего</t>
  </si>
  <si>
    <t>Совет</t>
  </si>
  <si>
    <t>922</t>
  </si>
  <si>
    <t>ВСЕГО:</t>
  </si>
  <si>
    <t>в том числе:</t>
  </si>
  <si>
    <t>853</t>
  </si>
  <si>
    <t>Упплата иных платежей</t>
  </si>
  <si>
    <t>12</t>
  </si>
  <si>
    <t>07</t>
  </si>
  <si>
    <t>990 90 23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</si>
  <si>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</si>
  <si>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</si>
  <si>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</si>
  <si>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</si>
  <si>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</si>
  <si>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</si>
  <si>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</si>
  <si>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1 06 06033 10 1000 110</t>
  </si>
  <si>
    <t xml:space="preserve"> к проекту решения Совета МО СП "Ёрмица"   </t>
  </si>
  <si>
    <t>РАСХОДЫ БЮДЖЕТА МУНИЦИПАЛЬНОГО ОБРАЗОВАНИЯ СЕЛЬСКОГО ПОСЕЛЕНИЯ "ЁРМИЦА" ЗА 2016 ГОД ПО ВЕДОМСТВЕННОЙ СТРУКТУРЕ РАСХОДОВ БЮДЖЕТА МУНИЦИПАЛЬНОГО ОБРАЗОВАНИЯ СЕЛЬСКОГО ПОСЕЛЕНИЯ "ЁРМИЦА"</t>
  </si>
  <si>
    <t>99 0 00 00000</t>
  </si>
  <si>
    <t>от "23" марта 2017 г. № 4-5/2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</si>
  <si>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</si>
  <si>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</si>
  <si>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</si>
  <si>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</si>
  <si>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</si>
  <si>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925 1 08 04020 01 0000 110</t>
  </si>
  <si>
    <t>925 1 11 05035 10 0000 120</t>
  </si>
  <si>
    <t xml:space="preserve">Налог на доходы физических лиц с доходов, полученных физическими лицами в соответствии со статьёй 228 Налогового кодекса Российской Федерации </t>
  </si>
  <si>
    <t>1 06 01030 10 0000 110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</si>
  <si>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</si>
  <si>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</si>
  <si>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925 1 17 01050 10 0000 180</t>
  </si>
  <si>
    <t>Невыясненные поступления, зачисляемые в бюджеты сельских поселений</t>
  </si>
  <si>
    <t xml:space="preserve"> к решению Совета муниципального образования                                                                                       сельского поселения "Ёрмица"   </t>
  </si>
  <si>
    <t xml:space="preserve"> к решению Совета муниципального образования                                                                                                      сельского поселения "Ёрмица"   </t>
  </si>
  <si>
    <t xml:space="preserve">    к решению Совета муниципального образования                                                                                                                                                     сельского поселения "Ёрмица"      </t>
  </si>
  <si>
    <t>925 2 02 35930 10 0000 150</t>
  </si>
  <si>
    <t>925 2 02 35118 10 0000 150</t>
  </si>
  <si>
    <t>925 2 02 30024 10 0000 150</t>
  </si>
  <si>
    <t>925 2 02 40014 10 0000 150</t>
  </si>
  <si>
    <t>2 02 35930 10 0000 150</t>
  </si>
  <si>
    <t xml:space="preserve"> 2 02 35118 10 0000 150</t>
  </si>
  <si>
    <t xml:space="preserve"> 2 02 30024 10 0000 150</t>
  </si>
  <si>
    <t xml:space="preserve"> 2 02 40014 10 0000 150</t>
  </si>
  <si>
    <t>182 1 01 02030 01 0000 110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</si>
  <si>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</si>
  <si>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182 1 06 01030 10 0000 110</t>
  </si>
  <si>
    <t>925 2 02 16001 10 0000 150</t>
  </si>
  <si>
    <t>925 2 02 49999 10 0000 150</t>
  </si>
  <si>
    <t>Прочие межбюджетные трансферты, передаваемые бюджетам</t>
  </si>
  <si>
    <t xml:space="preserve"> 2 02 16001 10 0000 150</t>
  </si>
  <si>
    <t xml:space="preserve"> 2 02 49999 10 0000 150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</si>
  <si>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</si>
  <si>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</si>
  <si>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</si>
  <si>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(сумма платежа (пени по соответствующему платежу)</t>
  </si>
  <si>
    <t>ДОХОДЫ БЮДЖЕТА МУНИЦИПАЛЬНОГО ОБРАЗОВАНИЯ СЕЛЬСКОГО ПОСЕЛЕНИЯ "ЁРМИЦА" ЗА 2022 ГОД ПО КОДАМ КЛАССИФИКАЦИИ ДОХОДОВ БЮДЖЕТОВ</t>
  </si>
  <si>
    <t>ДОХОДЫ БЮДЖЕТА МУНИЦИПАЛЬНОГО ОБРАЗОВАНИЯ СЕЛЬСКОГО ПОСЕЛЕНИЯ "ЁРМИЦА" ЗА 2022 ГОД ПО КОДАМ ВИДОВ ДОХОДОВ, ПОДВИДОВ ДОХОДОВ КЛАССИФИКАЦИИ ОПЕРАЦИЙ СЕКТОРА ГОСУДАРСТВЕННОГО УПРАВЛЕНИЯ, ОТНОСЯЩИХСЯ К ДОХОДАМ БЮДЖЕТА</t>
  </si>
  <si>
    <r>
      <t>И</t>
    </r>
    <r>
      <rPr>
        <b/>
        <sz val="8"/>
        <rFont val="Tahoma"/>
        <family val="2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</rPr>
      <t>"</t>
    </r>
    <r>
      <rPr>
        <b/>
        <sz val="8"/>
        <rFont val="Tahoma"/>
        <family val="2"/>
      </rPr>
      <t xml:space="preserve">ЁРМИЦА" ЗА 2022 ГОД ПО КОДАМ КЛАССИФИКАЦИИ ИСТОЧНИКОВ ФИНАНСИРОВАНИЯ ДЕФИЦИТОВ БЮДЖЕТОВ </t>
    </r>
  </si>
  <si>
    <r>
      <t>И</t>
    </r>
    <r>
      <rPr>
        <b/>
        <sz val="8"/>
        <rFont val="Tahoma"/>
        <family val="2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</rPr>
      <t>"</t>
    </r>
    <r>
      <rPr>
        <b/>
        <sz val="8"/>
        <rFont val="Tahoma"/>
        <family val="2"/>
      </rPr>
      <t>ЁРМИЦА" ЗА 2022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ОНОСЯЩИХСЯ К ИСТОЧНИКАМ ФИНАНСИРОВАНИЯ ДЕФИЦИТА БЮДЖЕТОВ</t>
    </r>
  </si>
  <si>
    <t>сельского поселения "Ёрмица"</t>
  </si>
  <si>
    <t xml:space="preserve">сельского поселения "Ёрмица" </t>
  </si>
  <si>
    <t>от "14" ноября 2018 года № 4-14/1</t>
  </si>
  <si>
    <t>РАСПРЕДЕЛЕНИЕ РАСХОДОВ БЮДЖЕТА МУНИЦИПАЛЬНОГО ОБРАЗОВАНИЯ СЕЛЬСКОГО ПОСЕЛЕНИЯ "ЁРМИЦА" ЗА 2022 ГОД ПО РАЗДЕЛАМ И ПОДРАЗДЕЛАМ КЛАССИФИКАЦИИ РАСХОДОВ БЮДЖЕТОВ РОССИЙСКОЙ ФЕДЕРАЦИИ</t>
  </si>
  <si>
    <t xml:space="preserve"> (рублей)</t>
  </si>
  <si>
    <t>Код расхода</t>
  </si>
  <si>
    <t>КОСГУ</t>
  </si>
  <si>
    <t>Сумма</t>
  </si>
  <si>
    <t>Сумма (Ф)</t>
  </si>
  <si>
    <t>Сумма (Р)</t>
  </si>
  <si>
    <t>Сумма (М)</t>
  </si>
  <si>
    <t>Сумма (П)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</si>
  <si>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</si>
  <si>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</si>
  <si>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(Совет сельского поселения "Ёрмица")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</si>
  <si>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</si>
  <si>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 внешнего муниципального финансового контроля (Совет сельского поселения "Ёрмица")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</si>
  <si>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</si>
  <si>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</si>
  <si>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</si>
  <si>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</si>
  <si>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</si>
  <si>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</si>
  <si>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</si>
  <si>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</si>
  <si>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Молодежная  политика</t>
  </si>
  <si>
    <t>СОЦИАЛЬНАЯ ПОЛИТИКА</t>
  </si>
  <si>
    <t>Приложение 3</t>
  </si>
  <si>
    <t>к решению Совета МО</t>
  </si>
  <si>
    <t>к решению Совета муниципального образования</t>
  </si>
  <si>
    <t xml:space="preserve">ВЕДОМСТВЕННАЯ СТРУКТУРА РАСХОДОВ БЮДЖЕТА МУНИЦИПАЛЬНОГО ОБРАЗОВАНИЯ СЕЛЬСКОГО ПОСЕЛЕНИЯ  "ЁРМИЦА" НА 2022 ГОД </t>
  </si>
  <si>
    <t>СОВЕТ СЕЛЬСКОГО ПОСЕЛЕНИЯ  "ЕРМИЦА"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</si>
  <si>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</si>
  <si>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</si>
  <si>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99 0 00 90020</t>
  </si>
  <si>
    <t>Иные бюджетные ассигнования</t>
  </si>
  <si>
    <t>800</t>
  </si>
  <si>
    <t>Межбюджетные трансферты на осуществление  внешнего муниципального финансового контроля</t>
  </si>
  <si>
    <t>99 0 00 84150</t>
  </si>
  <si>
    <t>АДМИНИСТРАЦИЯ СЕЛЬСКОГО ПОСЕЛЕНИЯ "ЁРМИЦА"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</si>
  <si>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</si>
  <si>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</si>
  <si>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</si>
  <si>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Прочая  закупка товаров, работ и услуг</t>
  </si>
  <si>
    <t>99 0 00 97000</t>
  </si>
  <si>
    <t>200</t>
  </si>
  <si>
    <t>99 0 00 51180</t>
  </si>
  <si>
    <t>Закупка товаров, работ и услуг для обеспечения государственных (муниципальных) нужд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</si>
  <si>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</si>
  <si>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</si>
  <si>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</si>
  <si>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</si>
  <si>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содержания муниципального жилищного фонда полномочий по обеспечению проживающих в поселении и нуждающихся в жилых помещениях малоимущих граждан жилыми помещениями, организации содержания муниципального жилищного фонда</t>
  </si>
  <si>
    <t>99 0 00 84185</t>
  </si>
  <si>
    <t/>
  </si>
  <si>
    <t>Осуществление полномочий по организации в границах поселения снабжения населения топливом, в части выдачи гражданам справки - расчета по определению годовой потребности в топливе твёрдом</t>
  </si>
  <si>
    <t>99 0 00 84220</t>
  </si>
  <si>
    <t>Межбюджетные трансферты на осуществление полномочий по составлению проекта бюджета сельского поселения, администрирование поступлений «Невыясненные поступления, зачисляемые в бюджеты поселений», осуществление контроля над исполнением бюджета сельского поселения, в том числе проведение ревизий и проверок финансово-хозяйственной деятельности администрации сельского поселения</t>
  </si>
  <si>
    <t>99 0 00 84110</t>
  </si>
  <si>
    <t>Межбюджетные трансферты на осуществление полномочий по определению поставщиков (подрядчиков, исполнителей) для соответствующих заказчиков</t>
  </si>
  <si>
    <t>99 0 00 84120</t>
  </si>
  <si>
    <t>Осуществление переданных полномочий по размещению информации на едином портале бюджетной системы Российской Федерации "Электронный бюджет"</t>
  </si>
  <si>
    <t>99 0 00 84160</t>
  </si>
  <si>
    <t>99 0 00 90090</t>
  </si>
  <si>
    <t>уплата налога на  имущество органмизации и земельного налога</t>
  </si>
  <si>
    <t>Осуществление переданных полномочий по участию в предупреждении и ликвидации последствий чрезвычайных ситуаций в границах поселения за исключением осуществления сбора информации в области защиты населения и территорий от чрезвычайных ситуаций и обмена такой информацией, обеспечения, в том числе с использованием комплексной системы экстренного оповещения населения об угрозе возникновения или о возникновении чрезвычайных ситуаций, своевременного оповещения населения об угрозе возникновения или о возникновении чрезвычайных ситуаций</t>
  </si>
  <si>
    <t>99 0 00 84190</t>
  </si>
  <si>
    <t>Содержание автомобильных дорог общего пользования местного значения в границах населенных пунктах</t>
  </si>
  <si>
    <t>99 0 00 84080</t>
  </si>
  <si>
    <t>Осуществление переданных полномочий по содействию в развитии сельскохозяйственного производства, созданию условий для развития малого и среднего предпринимательства</t>
  </si>
  <si>
    <t>99 0 00 84170</t>
  </si>
  <si>
    <t>Муниципальный жилищный фонд</t>
  </si>
  <si>
    <t>99 0 00 90075</t>
  </si>
  <si>
    <t>Осуществление полномочий на содержание территорий кладбищ</t>
  </si>
  <si>
    <t>99 0 00 84175</t>
  </si>
  <si>
    <t>99 0 00 91000</t>
  </si>
  <si>
    <t>Работы на объектах улично-дорожной сети</t>
  </si>
  <si>
    <t>99 0 00 92000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</si>
  <si>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</si>
  <si>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99 0 00 95000</t>
  </si>
  <si>
    <t>Обслуживание, содержание и ремонт пожарных водоёмов</t>
  </si>
  <si>
    <t>99 0 00 96000</t>
  </si>
  <si>
    <t>Молодежная политика</t>
  </si>
  <si>
    <t>99 0 00 90230</t>
  </si>
  <si>
    <t>99 0 00 90180</t>
  </si>
  <si>
    <t>Социальное обеспечение и иные выплаты населению</t>
  </si>
  <si>
    <t>300</t>
  </si>
  <si>
    <t>от  5 мая 2023 № 5- 10/1</t>
  </si>
  <si>
    <t xml:space="preserve">                                                                                   Приложение 5 к решению Совета                                                                                                      муниципального образования сельского поселения                                                                                      "Ёрмица" от  5 мая 2023 № 5- 10/1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</si>
</sst>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.00_ ;[Red]\-#,##0.00\ "/>
    <numFmt numFmtId="174" formatCode="?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color indexed="8"/>
      <name val="Times New Roman"/>
      <family val="1"/>
    </font>
    <font>
      <sz val="10"/>
      <name val="MS Sans Serif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8"/>
      <color indexed="8"/>
      <name val="Arial Cyr"/>
      <family val="0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i/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62" fillId="0" borderId="10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173" fontId="5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top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10" xfId="0" applyFont="1" applyBorder="1" applyAlignment="1">
      <alignment horizontal="center" vertical="center"/>
    </xf>
    <xf numFmtId="173" fontId="67" fillId="0" borderId="10" xfId="0" applyNumberFormat="1" applyFont="1" applyBorder="1" applyAlignment="1">
      <alignment horizontal="right" vertical="top"/>
    </xf>
    <xf numFmtId="0" fontId="67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173" fontId="68" fillId="0" borderId="10" xfId="0" applyNumberFormat="1" applyFont="1" applyBorder="1" applyAlignment="1">
      <alignment horizontal="right"/>
    </xf>
    <xf numFmtId="0" fontId="68" fillId="33" borderId="10" xfId="0" applyFont="1" applyFill="1" applyBorder="1" applyAlignment="1">
      <alignment horizontal="justify" vertical="center" wrapText="1"/>
    </xf>
    <xf numFmtId="173" fontId="69" fillId="0" borderId="10" xfId="0" applyNumberFormat="1" applyFont="1" applyBorder="1" applyAlignment="1">
      <alignment horizontal="right" vertical="top"/>
    </xf>
    <xf numFmtId="0" fontId="69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horizontal="justify" wrapText="1"/>
    </xf>
    <xf numFmtId="173" fontId="69" fillId="0" borderId="10" xfId="0" applyNumberFormat="1" applyFont="1" applyBorder="1" applyAlignment="1">
      <alignment horizontal="right" vertical="top" wrapText="1"/>
    </xf>
    <xf numFmtId="0" fontId="69" fillId="0" borderId="10" xfId="0" applyFont="1" applyBorder="1" applyAlignment="1">
      <alignment horizontal="justify" vertical="top" wrapText="1"/>
    </xf>
    <xf numFmtId="0" fontId="69" fillId="0" borderId="10" xfId="0" applyFont="1" applyBorder="1" applyAlignment="1">
      <alignment horizontal="center" vertical="top" wrapText="1"/>
    </xf>
    <xf numFmtId="0" fontId="68" fillId="0" borderId="10" xfId="0" applyFont="1" applyFill="1" applyBorder="1" applyAlignment="1">
      <alignment horizontal="justify"/>
    </xf>
    <xf numFmtId="173" fontId="69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 horizontal="center" vertical="top"/>
    </xf>
    <xf numFmtId="0" fontId="66" fillId="0" borderId="11" xfId="0" applyFont="1" applyBorder="1" applyAlignment="1">
      <alignment vertical="top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top"/>
    </xf>
    <xf numFmtId="173" fontId="66" fillId="0" borderId="10" xfId="0" applyNumberFormat="1" applyFont="1" applyBorder="1" applyAlignment="1">
      <alignment/>
    </xf>
    <xf numFmtId="0" fontId="66" fillId="0" borderId="12" xfId="0" applyFont="1" applyBorder="1" applyAlignment="1">
      <alignment horizontal="center" vertical="top"/>
    </xf>
    <xf numFmtId="0" fontId="66" fillId="0" borderId="12" xfId="0" applyFont="1" applyBorder="1" applyAlignment="1">
      <alignment horizontal="justify" vertical="center"/>
    </xf>
    <xf numFmtId="173" fontId="66" fillId="0" borderId="13" xfId="0" applyNumberFormat="1" applyFont="1" applyBorder="1" applyAlignment="1">
      <alignment vertical="center"/>
    </xf>
    <xf numFmtId="0" fontId="67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justify" vertical="center" wrapText="1"/>
    </xf>
    <xf numFmtId="173" fontId="67" fillId="0" borderId="13" xfId="0" applyNumberFormat="1" applyFont="1" applyBorder="1" applyAlignment="1">
      <alignment/>
    </xf>
    <xf numFmtId="0" fontId="67" fillId="0" borderId="14" xfId="0" applyFont="1" applyBorder="1" applyAlignment="1">
      <alignment horizontal="center" vertical="top"/>
    </xf>
    <xf numFmtId="0" fontId="67" fillId="0" borderId="14" xfId="0" applyFont="1" applyBorder="1" applyAlignment="1">
      <alignment horizontal="justify" vertical="center" wrapText="1"/>
    </xf>
    <xf numFmtId="173" fontId="67" fillId="0" borderId="10" xfId="0" applyNumberFormat="1" applyFont="1" applyBorder="1" applyAlignment="1">
      <alignment/>
    </xf>
    <xf numFmtId="173" fontId="67" fillId="0" borderId="13" xfId="0" applyNumberFormat="1" applyFont="1" applyBorder="1" applyAlignment="1">
      <alignment wrapText="1"/>
    </xf>
    <xf numFmtId="0" fontId="67" fillId="0" borderId="12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justify" vertical="center" wrapText="1"/>
    </xf>
    <xf numFmtId="173" fontId="66" fillId="0" borderId="13" xfId="0" applyNumberFormat="1" applyFont="1" applyBorder="1" applyAlignment="1">
      <alignment/>
    </xf>
    <xf numFmtId="4" fontId="69" fillId="0" borderId="10" xfId="0" applyNumberFormat="1" applyFont="1" applyBorder="1" applyAlignment="1">
      <alignment/>
    </xf>
    <xf numFmtId="173" fontId="62" fillId="0" borderId="15" xfId="0" applyNumberFormat="1" applyFont="1" applyBorder="1" applyAlignment="1">
      <alignment horizontal="right"/>
    </xf>
    <xf numFmtId="0" fontId="69" fillId="0" borderId="0" xfId="0" applyFont="1" applyAlignment="1">
      <alignment/>
    </xf>
    <xf numFmtId="0" fontId="69" fillId="0" borderId="0" xfId="0" applyFont="1" applyAlignment="1">
      <alignment horizontal="right" vertical="top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justify" vertical="center" wrapText="1"/>
    </xf>
    <xf numFmtId="173" fontId="66" fillId="0" borderId="10" xfId="0" applyNumberFormat="1" applyFont="1" applyBorder="1" applyAlignment="1">
      <alignment wrapText="1"/>
    </xf>
    <xf numFmtId="0" fontId="66" fillId="0" borderId="14" xfId="0" applyFont="1" applyBorder="1" applyAlignment="1">
      <alignment horizontal="center" vertical="top" wrapText="1"/>
    </xf>
    <xf numFmtId="173" fontId="66" fillId="0" borderId="13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right"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right" vertical="center"/>
    </xf>
    <xf numFmtId="174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/>
    </xf>
    <xf numFmtId="174" fontId="14" fillId="0" borderId="10" xfId="0" applyNumberFormat="1" applyFont="1" applyFill="1" applyBorder="1" applyAlignment="1">
      <alignment horizontal="justify" vertical="center" wrapText="1"/>
    </xf>
    <xf numFmtId="0" fontId="70" fillId="0" borderId="16" xfId="0" applyFont="1" applyFill="1" applyBorder="1" applyAlignment="1">
      <alignment vertical="top" wrapText="1"/>
    </xf>
    <xf numFmtId="0" fontId="70" fillId="0" borderId="16" xfId="0" applyFont="1" applyFill="1" applyBorder="1" applyAlignment="1">
      <alignment horizontal="center" vertical="center" wrapText="1"/>
    </xf>
    <xf numFmtId="4" fontId="70" fillId="0" borderId="16" xfId="0" applyNumberFormat="1" applyFont="1" applyFill="1" applyBorder="1" applyAlignment="1">
      <alignment horizontal="right" vertical="center" wrapText="1"/>
    </xf>
    <xf numFmtId="0" fontId="71" fillId="0" borderId="16" xfId="0" applyFont="1" applyFill="1" applyBorder="1" applyAlignment="1">
      <alignment vertical="top" wrapText="1"/>
    </xf>
    <xf numFmtId="0" fontId="71" fillId="0" borderId="16" xfId="0" applyFont="1" applyFill="1" applyBorder="1" applyAlignment="1">
      <alignment horizontal="center" vertical="center" wrapText="1"/>
    </xf>
    <xf numFmtId="4" fontId="71" fillId="0" borderId="16" xfId="0" applyNumberFormat="1" applyFont="1" applyFill="1" applyBorder="1" applyAlignment="1">
      <alignment horizontal="right" vertical="center" wrapText="1"/>
    </xf>
    <xf numFmtId="174" fontId="13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/>
    </xf>
    <xf numFmtId="0" fontId="68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top" wrapText="1"/>
    </xf>
    <xf numFmtId="0" fontId="66" fillId="0" borderId="0" xfId="0" applyFont="1" applyAlignment="1">
      <alignment horizontal="center" vertical="center" wrapText="1"/>
    </xf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center" vertical="center" wrapText="1"/>
    </xf>
    <xf numFmtId="174" fontId="11" fillId="0" borderId="17" xfId="0" applyNumberFormat="1" applyFont="1" applyFill="1" applyBorder="1" applyAlignment="1">
      <alignment horizontal="center" vertical="center" wrapText="1"/>
    </xf>
    <xf numFmtId="174" fontId="11" fillId="0" borderId="18" xfId="0" applyNumberFormat="1" applyFont="1" applyFill="1" applyBorder="1" applyAlignment="1">
      <alignment horizontal="center" vertical="center" wrapText="1"/>
    </xf>
    <xf numFmtId="174" fontId="11" fillId="0" borderId="13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74" fontId="16" fillId="0" borderId="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63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173" fontId="63" fillId="0" borderId="14" xfId="0" applyNumberFormat="1" applyFont="1" applyBorder="1" applyAlignment="1">
      <alignment horizontal="right"/>
    </xf>
    <xf numFmtId="173" fontId="63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view="pageBreakPreview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24.57421875" style="0" customWidth="1"/>
    <col min="2" max="2" width="68.00390625" style="0" customWidth="1"/>
    <col min="3" max="3" width="23.7109375" style="0" customWidth="1"/>
    <col min="4" max="4" width="9.140625" style="0" hidden="1" customWidth="1"/>
  </cols>
  <sheetData>
    <row r="1" spans="1:4" ht="15">
      <c r="A1" s="46"/>
      <c r="B1" s="88"/>
      <c r="C1" s="89" t="s">
        <v>97</v>
      </c>
      <c r="D1" s="46"/>
    </row>
    <row r="2" spans="1:4" ht="31.5" customHeight="1">
      <c r="A2" s="46"/>
      <c r="B2" s="135" t="s">
        <v>183</v>
      </c>
      <c r="C2" s="135"/>
      <c r="D2" s="46"/>
    </row>
    <row r="3" spans="1:4" ht="22.5" customHeight="1">
      <c r="A3" s="46"/>
      <c r="B3" s="135" t="s">
        <v>295</v>
      </c>
      <c r="C3" s="135"/>
      <c r="D3" s="46"/>
    </row>
    <row r="4" spans="1:4" ht="15" customHeight="1" hidden="1">
      <c r="A4" s="46"/>
      <c r="B4" s="46"/>
      <c r="C4" s="47"/>
      <c r="D4" s="46"/>
    </row>
    <row r="5" spans="1:4" ht="15">
      <c r="A5" s="46"/>
      <c r="B5" s="46"/>
      <c r="C5" s="46"/>
      <c r="D5" s="46"/>
    </row>
    <row r="6" spans="1:4" ht="15">
      <c r="A6" s="134"/>
      <c r="B6" s="134"/>
      <c r="C6" s="134"/>
      <c r="D6" s="46"/>
    </row>
    <row r="7" spans="1:4" ht="15" customHeight="1">
      <c r="A7" s="132" t="s">
        <v>204</v>
      </c>
      <c r="B7" s="132"/>
      <c r="C7" s="132"/>
      <c r="D7" s="46"/>
    </row>
    <row r="8" spans="1:4" ht="15" customHeight="1">
      <c r="A8" s="133"/>
      <c r="B8" s="133"/>
      <c r="C8" s="133"/>
      <c r="D8" s="46"/>
    </row>
    <row r="9" spans="1:4" ht="30.75" customHeight="1">
      <c r="A9" s="53" t="s">
        <v>0</v>
      </c>
      <c r="B9" s="53" t="s">
        <v>1</v>
      </c>
      <c r="C9" s="53" t="s">
        <v>94</v>
      </c>
      <c r="D9" s="46"/>
    </row>
    <row r="10" spans="1:4" ht="15">
      <c r="A10" s="54">
        <v>1</v>
      </c>
      <c r="B10" s="54">
        <v>2</v>
      </c>
      <c r="C10" s="54">
        <v>3</v>
      </c>
      <c r="D10" s="46"/>
    </row>
    <row r="11" spans="1:4" ht="15">
      <c r="A11" s="55" t="s">
        <v>2</v>
      </c>
      <c r="B11" s="55"/>
      <c r="C11" s="56">
        <f>SUM(C12,C19)</f>
        <v>4538294.18</v>
      </c>
      <c r="D11" s="46"/>
    </row>
    <row r="12" spans="1:4" ht="31.5" customHeight="1">
      <c r="A12" s="55">
        <v>182</v>
      </c>
      <c r="B12" s="57" t="s">
        <v>96</v>
      </c>
      <c r="C12" s="58">
        <f>SUM(C13:C18)</f>
        <v>89445.14000000001</v>
      </c>
      <c r="D12" s="46"/>
    </row>
    <row r="13" spans="1:4" ht="51.75">
      <c r="A13" s="59" t="s">
        <v>4</v>
      </c>
      <c r="B13" s="60" t="s">
        <v>5</v>
      </c>
      <c r="C13" s="58">
        <v>74198.22</v>
      </c>
      <c r="D13" s="46"/>
    </row>
    <row r="14" spans="1:4" ht="27" customHeight="1">
      <c r="A14" s="59" t="s">
        <v>192</v>
      </c>
      <c r="B14" s="62" t="s">
        <v>175</v>
      </c>
      <c r="C14" s="58">
        <v>56.1</v>
      </c>
      <c r="D14" s="46"/>
    </row>
    <row r="15" spans="1:4" ht="30.75" customHeight="1">
      <c r="A15" s="59" t="s">
        <v>194</v>
      </c>
      <c r="B15" s="60" t="s">
        <v>193</v>
      </c>
      <c r="C15" s="61">
        <v>85.39</v>
      </c>
      <c r="D15" s="46"/>
    </row>
    <row r="16" spans="1:4" ht="30.75" customHeight="1">
      <c r="A16" s="59" t="s">
        <v>200</v>
      </c>
      <c r="B16" s="60" t="s">
        <v>201</v>
      </c>
      <c r="C16" s="61">
        <v>0</v>
      </c>
      <c r="D16" s="46"/>
    </row>
    <row r="17" spans="1:4" ht="51">
      <c r="A17" s="59" t="s">
        <v>159</v>
      </c>
      <c r="B17" s="62" t="s">
        <v>160</v>
      </c>
      <c r="C17" s="58">
        <v>14698.38</v>
      </c>
      <c r="D17" s="46"/>
    </row>
    <row r="18" spans="1:4" ht="38.25">
      <c r="A18" s="63" t="s">
        <v>202</v>
      </c>
      <c r="B18" s="62" t="s">
        <v>203</v>
      </c>
      <c r="C18" s="58">
        <v>407.05</v>
      </c>
      <c r="D18" s="46"/>
    </row>
    <row r="19" spans="1:4" ht="15">
      <c r="A19" s="55">
        <v>925</v>
      </c>
      <c r="B19" s="64" t="s">
        <v>95</v>
      </c>
      <c r="C19" s="65">
        <f>SUM(C20:C30)</f>
        <v>4448849.04</v>
      </c>
      <c r="D19" s="46"/>
    </row>
    <row r="20" spans="1:4" ht="51.75">
      <c r="A20" s="63" t="s">
        <v>173</v>
      </c>
      <c r="B20" s="60" t="s">
        <v>6</v>
      </c>
      <c r="C20" s="61">
        <v>3630</v>
      </c>
      <c r="D20" s="46"/>
    </row>
    <row r="21" spans="1:4" ht="40.5" customHeight="1">
      <c r="A21" s="63" t="s">
        <v>174</v>
      </c>
      <c r="B21" s="60" t="s">
        <v>168</v>
      </c>
      <c r="C21" s="58">
        <v>67259</v>
      </c>
      <c r="D21" s="46"/>
    </row>
    <row r="22" spans="1:4" ht="51.75">
      <c r="A22" s="63" t="s">
        <v>7</v>
      </c>
      <c r="B22" s="60" t="s">
        <v>169</v>
      </c>
      <c r="C22" s="58">
        <v>216765.04</v>
      </c>
      <c r="D22" s="46"/>
    </row>
    <row r="23" spans="1:4" ht="15">
      <c r="A23" s="63" t="s">
        <v>8</v>
      </c>
      <c r="B23" s="60" t="s">
        <v>9</v>
      </c>
      <c r="C23" s="58">
        <v>72207</v>
      </c>
      <c r="D23" s="46"/>
    </row>
    <row r="24" spans="1:4" ht="15">
      <c r="A24" s="63" t="s">
        <v>179</v>
      </c>
      <c r="B24" s="60" t="s">
        <v>180</v>
      </c>
      <c r="C24" s="58">
        <v>0</v>
      </c>
      <c r="D24" s="46"/>
    </row>
    <row r="25" spans="1:4" ht="15">
      <c r="A25" s="59" t="s">
        <v>195</v>
      </c>
      <c r="B25" s="60" t="s">
        <v>11</v>
      </c>
      <c r="C25" s="58">
        <v>299300</v>
      </c>
      <c r="D25" s="46"/>
    </row>
    <row r="26" spans="1:4" ht="26.25">
      <c r="A26" s="59" t="s">
        <v>184</v>
      </c>
      <c r="B26" s="60" t="s">
        <v>12</v>
      </c>
      <c r="C26" s="58">
        <v>3364</v>
      </c>
      <c r="D26" s="46"/>
    </row>
    <row r="27" spans="1:4" ht="26.25">
      <c r="A27" s="59" t="s">
        <v>185</v>
      </c>
      <c r="B27" s="60" t="s">
        <v>13</v>
      </c>
      <c r="C27" s="58">
        <v>123644</v>
      </c>
      <c r="D27" s="46"/>
    </row>
    <row r="28" spans="1:4" ht="26.25">
      <c r="A28" s="66" t="s">
        <v>186</v>
      </c>
      <c r="B28" s="60" t="s">
        <v>161</v>
      </c>
      <c r="C28" s="58">
        <v>26730</v>
      </c>
      <c r="D28" s="46"/>
    </row>
    <row r="29" spans="1:4" ht="39">
      <c r="A29" s="59" t="s">
        <v>187</v>
      </c>
      <c r="B29" s="60" t="s">
        <v>162</v>
      </c>
      <c r="C29" s="58">
        <v>56950</v>
      </c>
      <c r="D29" s="46"/>
    </row>
    <row r="30" spans="1:3" ht="15">
      <c r="A30" s="91" t="s">
        <v>196</v>
      </c>
      <c r="B30" s="90" t="s">
        <v>197</v>
      </c>
      <c r="C30" s="86">
        <v>3579000</v>
      </c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</sheetData>
  <sheetProtection/>
  <mergeCells count="4">
    <mergeCell ref="A7:C8"/>
    <mergeCell ref="A6:C6"/>
    <mergeCell ref="B2:C2"/>
    <mergeCell ref="B3:C3"/>
  </mergeCells>
  <printOptions/>
  <pageMargins left="1.1811023622047245" right="0.3937007874015748" top="0.7874015748031497" bottom="0.3937007874015748" header="0" footer="0"/>
  <pageSetup fitToHeight="1" fitToWidth="1" horizontalDpi="180" verticalDpi="18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view="pageBreakPreview" zoomScaleSheetLayoutView="100" zoomScalePageLayoutView="0" workbookViewId="0" topLeftCell="A1">
      <selection activeCell="B16" sqref="B16"/>
    </sheetView>
  </sheetViews>
  <sheetFormatPr defaultColWidth="53.8515625" defaultRowHeight="15"/>
  <cols>
    <col min="1" max="1" width="23.140625" style="0" customWidth="1"/>
    <col min="2" max="2" width="53.8515625" style="0" customWidth="1"/>
    <col min="3" max="3" width="13.57421875" style="0" customWidth="1"/>
    <col min="4" max="4" width="6.28125" style="0" customWidth="1"/>
  </cols>
  <sheetData>
    <row r="1" spans="1:3" ht="13.5" customHeight="1">
      <c r="A1" s="7"/>
      <c r="B1" s="26"/>
      <c r="C1" s="27" t="s">
        <v>98</v>
      </c>
    </row>
    <row r="2" spans="1:3" ht="12" customHeight="1">
      <c r="A2" s="7"/>
      <c r="B2" s="137" t="s">
        <v>182</v>
      </c>
      <c r="C2" s="137"/>
    </row>
    <row r="3" spans="1:3" ht="12.75" customHeight="1">
      <c r="A3" s="7"/>
      <c r="B3" s="137"/>
      <c r="C3" s="137"/>
    </row>
    <row r="4" spans="1:3" ht="18.75" customHeight="1">
      <c r="A4" s="7"/>
      <c r="B4" s="138" t="s">
        <v>295</v>
      </c>
      <c r="C4" s="138"/>
    </row>
    <row r="5" spans="1:3" ht="43.5" customHeight="1">
      <c r="A5" s="136" t="s">
        <v>205</v>
      </c>
      <c r="B5" s="136"/>
      <c r="C5" s="136"/>
    </row>
    <row r="6" spans="1:3" ht="9" customHeight="1">
      <c r="A6" s="67"/>
      <c r="B6" s="67"/>
      <c r="C6" s="67"/>
    </row>
    <row r="7" spans="1:3" ht="36">
      <c r="A7" s="68" t="s">
        <v>0</v>
      </c>
      <c r="B7" s="68" t="s">
        <v>1</v>
      </c>
      <c r="C7" s="69" t="s">
        <v>93</v>
      </c>
    </row>
    <row r="8" spans="1:3" ht="15">
      <c r="A8" s="70">
        <v>1</v>
      </c>
      <c r="B8" s="70">
        <v>2</v>
      </c>
      <c r="C8" s="48">
        <v>3</v>
      </c>
    </row>
    <row r="9" spans="1:3" ht="15">
      <c r="A9" s="71" t="s">
        <v>2</v>
      </c>
      <c r="B9" s="71"/>
      <c r="C9" s="72">
        <f>SUM(C10,C30)</f>
        <v>4538294.18</v>
      </c>
    </row>
    <row r="10" spans="1:3" ht="15">
      <c r="A10" s="73" t="s">
        <v>99</v>
      </c>
      <c r="B10" s="74" t="s">
        <v>3</v>
      </c>
      <c r="C10" s="75">
        <f>SUM(C11,C14,C20,C23,C28)</f>
        <v>449306.18000000005</v>
      </c>
    </row>
    <row r="11" spans="1:3" ht="15">
      <c r="A11" s="73" t="s">
        <v>115</v>
      </c>
      <c r="B11" s="84" t="s">
        <v>14</v>
      </c>
      <c r="C11" s="85">
        <v>74254.32</v>
      </c>
    </row>
    <row r="12" spans="1:3" ht="15">
      <c r="A12" s="79" t="s">
        <v>100</v>
      </c>
      <c r="B12" s="80" t="s">
        <v>15</v>
      </c>
      <c r="C12" s="81">
        <v>74254.32</v>
      </c>
    </row>
    <row r="13" spans="1:3" ht="48">
      <c r="A13" s="76" t="s">
        <v>101</v>
      </c>
      <c r="B13" s="77" t="s">
        <v>5</v>
      </c>
      <c r="C13" s="78">
        <v>74254.32</v>
      </c>
    </row>
    <row r="14" spans="1:3" ht="15">
      <c r="A14" s="71" t="s">
        <v>102</v>
      </c>
      <c r="B14" s="93" t="s">
        <v>16</v>
      </c>
      <c r="C14" s="72">
        <v>15190.82</v>
      </c>
    </row>
    <row r="15" spans="1:3" ht="15">
      <c r="A15" s="79" t="s">
        <v>103</v>
      </c>
      <c r="B15" s="80" t="s">
        <v>17</v>
      </c>
      <c r="C15" s="81">
        <v>85.39</v>
      </c>
    </row>
    <row r="16" spans="1:3" ht="38.25" customHeight="1">
      <c r="A16" s="76" t="s">
        <v>176</v>
      </c>
      <c r="B16" s="77" t="s">
        <v>170</v>
      </c>
      <c r="C16" s="82">
        <v>85.39</v>
      </c>
    </row>
    <row r="17" spans="1:3" ht="15">
      <c r="A17" s="71" t="s">
        <v>102</v>
      </c>
      <c r="B17" s="93" t="s">
        <v>18</v>
      </c>
      <c r="C17" s="94">
        <v>15105.43</v>
      </c>
    </row>
    <row r="18" spans="1:3" ht="48">
      <c r="A18" s="50" t="s">
        <v>163</v>
      </c>
      <c r="B18" s="51" t="s">
        <v>160</v>
      </c>
      <c r="C18" s="49">
        <v>14698.38</v>
      </c>
    </row>
    <row r="19" spans="1:3" ht="24">
      <c r="A19" s="52" t="s">
        <v>177</v>
      </c>
      <c r="B19" s="51" t="s">
        <v>178</v>
      </c>
      <c r="C19" s="49">
        <v>407.05</v>
      </c>
    </row>
    <row r="20" spans="1:3" ht="15">
      <c r="A20" s="95" t="s">
        <v>104</v>
      </c>
      <c r="B20" s="93" t="s">
        <v>19</v>
      </c>
      <c r="C20" s="72">
        <v>3630</v>
      </c>
    </row>
    <row r="21" spans="1:3" ht="36">
      <c r="A21" s="83" t="s">
        <v>105</v>
      </c>
      <c r="B21" s="77" t="s">
        <v>20</v>
      </c>
      <c r="C21" s="78">
        <v>3630</v>
      </c>
    </row>
    <row r="22" spans="1:3" ht="48">
      <c r="A22" s="83" t="s">
        <v>106</v>
      </c>
      <c r="B22" s="77" t="s">
        <v>6</v>
      </c>
      <c r="C22" s="82">
        <v>3630</v>
      </c>
    </row>
    <row r="23" spans="1:3" ht="36">
      <c r="A23" s="92" t="s">
        <v>107</v>
      </c>
      <c r="B23" s="84" t="s">
        <v>21</v>
      </c>
      <c r="C23" s="96">
        <f>SUM(C24,C26)</f>
        <v>284024.04000000004</v>
      </c>
    </row>
    <row r="24" spans="1:3" ht="48">
      <c r="A24" s="83" t="s">
        <v>108</v>
      </c>
      <c r="B24" s="77" t="s">
        <v>22</v>
      </c>
      <c r="C24" s="82">
        <v>67259</v>
      </c>
    </row>
    <row r="25" spans="1:3" ht="48">
      <c r="A25" s="83" t="s">
        <v>109</v>
      </c>
      <c r="B25" s="77" t="s">
        <v>168</v>
      </c>
      <c r="C25" s="78">
        <v>67259</v>
      </c>
    </row>
    <row r="26" spans="1:3" ht="48">
      <c r="A26" s="83" t="s">
        <v>110</v>
      </c>
      <c r="B26" s="77" t="s">
        <v>23</v>
      </c>
      <c r="C26" s="78">
        <v>216765.04</v>
      </c>
    </row>
    <row r="27" spans="1:3" ht="60">
      <c r="A27" s="83" t="s">
        <v>111</v>
      </c>
      <c r="B27" s="77" t="s">
        <v>169</v>
      </c>
      <c r="C27" s="78">
        <v>216765.04</v>
      </c>
    </row>
    <row r="28" spans="1:3" ht="24">
      <c r="A28" s="92" t="s">
        <v>112</v>
      </c>
      <c r="B28" s="84" t="s">
        <v>24</v>
      </c>
      <c r="C28" s="85">
        <v>72207</v>
      </c>
    </row>
    <row r="29" spans="1:3" ht="18.75" customHeight="1">
      <c r="A29" s="83" t="s">
        <v>113</v>
      </c>
      <c r="B29" s="77" t="s">
        <v>25</v>
      </c>
      <c r="C29" s="78">
        <v>72207</v>
      </c>
    </row>
    <row r="30" spans="1:3" ht="15">
      <c r="A30" s="73" t="s">
        <v>114</v>
      </c>
      <c r="B30" s="84" t="s">
        <v>10</v>
      </c>
      <c r="C30" s="85">
        <f>SUM(C31:C36)</f>
        <v>4088988</v>
      </c>
    </row>
    <row r="31" spans="1:3" ht="26.25">
      <c r="A31" s="59" t="s">
        <v>198</v>
      </c>
      <c r="B31" s="60" t="s">
        <v>11</v>
      </c>
      <c r="C31" s="58">
        <v>299300</v>
      </c>
    </row>
    <row r="32" spans="1:3" ht="26.25">
      <c r="A32" s="59" t="s">
        <v>188</v>
      </c>
      <c r="B32" s="60" t="s">
        <v>12</v>
      </c>
      <c r="C32" s="58">
        <v>3364</v>
      </c>
    </row>
    <row r="33" spans="1:3" ht="39">
      <c r="A33" s="59" t="s">
        <v>189</v>
      </c>
      <c r="B33" s="60" t="s">
        <v>13</v>
      </c>
      <c r="C33" s="58">
        <v>123644</v>
      </c>
    </row>
    <row r="34" spans="1:3" ht="26.25">
      <c r="A34" s="66" t="s">
        <v>190</v>
      </c>
      <c r="B34" s="60" t="s">
        <v>161</v>
      </c>
      <c r="C34" s="58">
        <v>26730</v>
      </c>
    </row>
    <row r="35" spans="1:3" ht="53.25" customHeight="1">
      <c r="A35" s="59" t="s">
        <v>191</v>
      </c>
      <c r="B35" s="60" t="s">
        <v>162</v>
      </c>
      <c r="C35" s="58">
        <v>56950</v>
      </c>
    </row>
    <row r="36" spans="1:3" ht="15">
      <c r="A36" s="91" t="s">
        <v>199</v>
      </c>
      <c r="B36" s="90" t="s">
        <v>197</v>
      </c>
      <c r="C36" s="86">
        <v>3579000</v>
      </c>
    </row>
  </sheetData>
  <sheetProtection/>
  <mergeCells count="3">
    <mergeCell ref="A5:C5"/>
    <mergeCell ref="B2:C3"/>
    <mergeCell ref="B4:C4"/>
  </mergeCells>
  <printOptions/>
  <pageMargins left="1.1811023622047245" right="0.3937007874015748" top="0.3937007874015748" bottom="0.3937007874015748" header="0" footer="0"/>
  <pageSetup fitToHeight="0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0.140625" style="0" customWidth="1"/>
    <col min="2" max="2" width="6.8515625" style="0" customWidth="1"/>
    <col min="3" max="4" width="4.8515625" style="0" customWidth="1"/>
    <col min="5" max="5" width="11.00390625" style="0" customWidth="1"/>
    <col min="6" max="6" width="6.57421875" style="0" customWidth="1"/>
    <col min="7" max="7" width="12.28125" style="0" customWidth="1"/>
  </cols>
  <sheetData>
    <row r="1" ht="15">
      <c r="G1" s="33" t="s">
        <v>116</v>
      </c>
    </row>
    <row r="2" ht="15">
      <c r="G2" s="33" t="s">
        <v>164</v>
      </c>
    </row>
    <row r="3" ht="15">
      <c r="G3" s="33" t="s">
        <v>167</v>
      </c>
    </row>
    <row r="6" spans="1:7" ht="39" customHeight="1">
      <c r="A6" s="139" t="s">
        <v>165</v>
      </c>
      <c r="B6" s="139"/>
      <c r="C6" s="139"/>
      <c r="D6" s="139"/>
      <c r="E6" s="139"/>
      <c r="F6" s="139"/>
      <c r="G6" s="139"/>
    </row>
    <row r="8" spans="1:7" ht="15" customHeight="1">
      <c r="A8" s="31" t="s">
        <v>1</v>
      </c>
      <c r="B8" s="32" t="s">
        <v>26</v>
      </c>
      <c r="C8" s="32" t="s">
        <v>27</v>
      </c>
      <c r="D8" s="32" t="s">
        <v>28</v>
      </c>
      <c r="E8" s="31" t="s">
        <v>29</v>
      </c>
      <c r="F8" s="32" t="s">
        <v>30</v>
      </c>
      <c r="G8" s="23" t="s">
        <v>94</v>
      </c>
    </row>
    <row r="9" spans="1:7" ht="15" customHeight="1">
      <c r="A9" s="31">
        <v>1</v>
      </c>
      <c r="B9" s="32" t="s">
        <v>31</v>
      </c>
      <c r="C9" s="32" t="s">
        <v>32</v>
      </c>
      <c r="D9" s="32" t="s">
        <v>33</v>
      </c>
      <c r="E9" s="31">
        <v>5</v>
      </c>
      <c r="F9" s="32" t="s">
        <v>34</v>
      </c>
      <c r="G9" s="23">
        <v>8</v>
      </c>
    </row>
    <row r="10" spans="1:7" ht="15">
      <c r="A10" s="9" t="s">
        <v>146</v>
      </c>
      <c r="B10" s="10"/>
      <c r="C10" s="10"/>
      <c r="D10" s="10"/>
      <c r="E10" s="10"/>
      <c r="F10" s="10"/>
      <c r="G10" s="43">
        <f>G11+G16</f>
        <v>3875762.869999999</v>
      </c>
    </row>
    <row r="11" spans="1:7" ht="15">
      <c r="A11" s="9" t="s">
        <v>147</v>
      </c>
      <c r="B11" s="42" t="s">
        <v>148</v>
      </c>
      <c r="C11" s="10"/>
      <c r="D11" s="10"/>
      <c r="E11" s="10"/>
      <c r="F11" s="10"/>
      <c r="G11" s="43">
        <f>G12</f>
        <v>3000</v>
      </c>
    </row>
    <row r="12" spans="1:7" ht="42">
      <c r="A12" s="18" t="s">
        <v>47</v>
      </c>
      <c r="B12" s="12" t="s">
        <v>148</v>
      </c>
      <c r="C12" s="12" t="s">
        <v>37</v>
      </c>
      <c r="D12" s="12" t="s">
        <v>48</v>
      </c>
      <c r="E12" s="12"/>
      <c r="F12" s="12"/>
      <c r="G12" s="28">
        <f>SUM(G13)</f>
        <v>3000</v>
      </c>
    </row>
    <row r="13" spans="1:7" ht="31.5">
      <c r="A13" s="16" t="s">
        <v>41</v>
      </c>
      <c r="B13" s="13" t="s">
        <v>148</v>
      </c>
      <c r="C13" s="13" t="s">
        <v>37</v>
      </c>
      <c r="D13" s="13" t="s">
        <v>48</v>
      </c>
      <c r="E13" s="13" t="s">
        <v>166</v>
      </c>
      <c r="F13" s="13"/>
      <c r="G13" s="29">
        <f>SUM(G14)</f>
        <v>3000</v>
      </c>
    </row>
    <row r="14" spans="1:7" ht="15">
      <c r="A14" s="17" t="s">
        <v>49</v>
      </c>
      <c r="B14" s="13" t="s">
        <v>148</v>
      </c>
      <c r="C14" s="13" t="s">
        <v>37</v>
      </c>
      <c r="D14" s="13" t="s">
        <v>48</v>
      </c>
      <c r="E14" s="13" t="s">
        <v>119</v>
      </c>
      <c r="F14" s="13"/>
      <c r="G14" s="29">
        <f>G15</f>
        <v>3000</v>
      </c>
    </row>
    <row r="15" spans="1:7" ht="15">
      <c r="A15" s="17" t="s">
        <v>152</v>
      </c>
      <c r="B15" s="13" t="s">
        <v>148</v>
      </c>
      <c r="C15" s="13" t="s">
        <v>37</v>
      </c>
      <c r="D15" s="13" t="s">
        <v>48</v>
      </c>
      <c r="E15" s="13" t="s">
        <v>119</v>
      </c>
      <c r="F15" s="13" t="s">
        <v>151</v>
      </c>
      <c r="G15" s="29">
        <v>3000</v>
      </c>
    </row>
    <row r="16" spans="1:7" ht="21">
      <c r="A16" s="18" t="s">
        <v>95</v>
      </c>
      <c r="B16" s="12" t="s">
        <v>35</v>
      </c>
      <c r="C16" s="13"/>
      <c r="D16" s="13"/>
      <c r="E16" s="14"/>
      <c r="F16" s="13"/>
      <c r="G16" s="28">
        <f>G17+G55+G61+G73+G69</f>
        <v>3872762.869999999</v>
      </c>
    </row>
    <row r="17" spans="1:7" ht="15">
      <c r="A17" s="11" t="s">
        <v>36</v>
      </c>
      <c r="B17" s="12" t="s">
        <v>35</v>
      </c>
      <c r="C17" s="12" t="s">
        <v>37</v>
      </c>
      <c r="D17" s="12" t="s">
        <v>38</v>
      </c>
      <c r="E17" s="13"/>
      <c r="F17" s="13"/>
      <c r="G17" s="28">
        <f>G18+G23+G42+G50</f>
        <v>2397329.0599999996</v>
      </c>
    </row>
    <row r="18" spans="1:7" ht="31.5">
      <c r="A18" s="15" t="s">
        <v>39</v>
      </c>
      <c r="B18" s="12" t="s">
        <v>35</v>
      </c>
      <c r="C18" s="12" t="s">
        <v>37</v>
      </c>
      <c r="D18" s="12" t="s">
        <v>40</v>
      </c>
      <c r="E18" s="13"/>
      <c r="F18" s="13"/>
      <c r="G18" s="28">
        <f>SUM(G19)</f>
        <v>577408.02</v>
      </c>
    </row>
    <row r="19" spans="1:7" ht="31.5">
      <c r="A19" s="16" t="s">
        <v>41</v>
      </c>
      <c r="B19" s="13" t="s">
        <v>35</v>
      </c>
      <c r="C19" s="13" t="s">
        <v>37</v>
      </c>
      <c r="D19" s="13" t="s">
        <v>40</v>
      </c>
      <c r="E19" s="13" t="s">
        <v>118</v>
      </c>
      <c r="F19" s="13"/>
      <c r="G19" s="29">
        <f>SUM(G20)</f>
        <v>577408.02</v>
      </c>
    </row>
    <row r="20" spans="1:7" ht="15">
      <c r="A20" s="17" t="s">
        <v>42</v>
      </c>
      <c r="B20" s="13" t="s">
        <v>35</v>
      </c>
      <c r="C20" s="13" t="s">
        <v>37</v>
      </c>
      <c r="D20" s="13" t="s">
        <v>40</v>
      </c>
      <c r="E20" s="13" t="s">
        <v>117</v>
      </c>
      <c r="F20" s="13"/>
      <c r="G20" s="29">
        <f>SUM(G21+G22)</f>
        <v>577408.02</v>
      </c>
    </row>
    <row r="21" spans="1:7" ht="15">
      <c r="A21" s="17" t="s">
        <v>43</v>
      </c>
      <c r="B21" s="13" t="s">
        <v>35</v>
      </c>
      <c r="C21" s="13" t="s">
        <v>37</v>
      </c>
      <c r="D21" s="13" t="s">
        <v>40</v>
      </c>
      <c r="E21" s="13" t="s">
        <v>117</v>
      </c>
      <c r="F21" s="13" t="s">
        <v>44</v>
      </c>
      <c r="G21" s="29">
        <v>530137.34</v>
      </c>
    </row>
    <row r="22" spans="1:7" ht="15">
      <c r="A22" s="17" t="s">
        <v>45</v>
      </c>
      <c r="B22" s="13" t="s">
        <v>35</v>
      </c>
      <c r="C22" s="13" t="s">
        <v>37</v>
      </c>
      <c r="D22" s="13" t="s">
        <v>40</v>
      </c>
      <c r="E22" s="13" t="s">
        <v>117</v>
      </c>
      <c r="F22" s="13" t="s">
        <v>46</v>
      </c>
      <c r="G22" s="29">
        <v>47270.68</v>
      </c>
    </row>
    <row r="23" spans="1:7" ht="42">
      <c r="A23" s="18" t="s">
        <v>51</v>
      </c>
      <c r="B23" s="12" t="s">
        <v>35</v>
      </c>
      <c r="C23" s="12" t="s">
        <v>37</v>
      </c>
      <c r="D23" s="12" t="s">
        <v>52</v>
      </c>
      <c r="E23" s="13"/>
      <c r="F23" s="13"/>
      <c r="G23" s="28">
        <f>SUM(G24)</f>
        <v>1779076.78</v>
      </c>
    </row>
    <row r="24" spans="1:7" ht="31.5">
      <c r="A24" s="16" t="s">
        <v>41</v>
      </c>
      <c r="B24" s="13" t="s">
        <v>35</v>
      </c>
      <c r="C24" s="13" t="s">
        <v>37</v>
      </c>
      <c r="D24" s="13" t="s">
        <v>52</v>
      </c>
      <c r="E24" s="13" t="s">
        <v>118</v>
      </c>
      <c r="F24" s="13"/>
      <c r="G24" s="29">
        <f>G25+G29+G31+G34+G37</f>
        <v>1779076.78</v>
      </c>
    </row>
    <row r="25" spans="1:7" ht="21">
      <c r="A25" s="16" t="s">
        <v>64</v>
      </c>
      <c r="B25" s="13" t="s">
        <v>35</v>
      </c>
      <c r="C25" s="13" t="s">
        <v>37</v>
      </c>
      <c r="D25" s="13" t="s">
        <v>52</v>
      </c>
      <c r="E25" s="13" t="s">
        <v>121</v>
      </c>
      <c r="F25" s="13"/>
      <c r="G25" s="29">
        <f>SUM(G26:G28)</f>
        <v>51680</v>
      </c>
    </row>
    <row r="26" spans="1:7" ht="15">
      <c r="A26" s="16" t="s">
        <v>43</v>
      </c>
      <c r="B26" s="13" t="s">
        <v>35</v>
      </c>
      <c r="C26" s="13" t="s">
        <v>37</v>
      </c>
      <c r="D26" s="13" t="s">
        <v>52</v>
      </c>
      <c r="E26" s="13" t="s">
        <v>121</v>
      </c>
      <c r="F26" s="13" t="s">
        <v>44</v>
      </c>
      <c r="G26" s="29">
        <v>27912.44</v>
      </c>
    </row>
    <row r="27" spans="1:7" ht="21">
      <c r="A27" s="16" t="s">
        <v>45</v>
      </c>
      <c r="B27" s="13" t="s">
        <v>35</v>
      </c>
      <c r="C27" s="13" t="s">
        <v>37</v>
      </c>
      <c r="D27" s="13" t="s">
        <v>52</v>
      </c>
      <c r="E27" s="13" t="s">
        <v>121</v>
      </c>
      <c r="F27" s="13" t="s">
        <v>46</v>
      </c>
      <c r="G27" s="29">
        <v>2038</v>
      </c>
    </row>
    <row r="28" spans="1:7" ht="21">
      <c r="A28" s="16" t="s">
        <v>53</v>
      </c>
      <c r="B28" s="13" t="s">
        <v>35</v>
      </c>
      <c r="C28" s="13" t="s">
        <v>37</v>
      </c>
      <c r="D28" s="13" t="s">
        <v>52</v>
      </c>
      <c r="E28" s="13" t="s">
        <v>121</v>
      </c>
      <c r="F28" s="13" t="s">
        <v>120</v>
      </c>
      <c r="G28" s="29">
        <v>21729.56</v>
      </c>
    </row>
    <row r="29" spans="1:7" ht="15">
      <c r="A29" s="16" t="s">
        <v>63</v>
      </c>
      <c r="B29" s="13" t="s">
        <v>35</v>
      </c>
      <c r="C29" s="13" t="s">
        <v>37</v>
      </c>
      <c r="D29" s="13" t="s">
        <v>52</v>
      </c>
      <c r="E29" s="13" t="s">
        <v>122</v>
      </c>
      <c r="F29" s="13"/>
      <c r="G29" s="29">
        <f>SUM(G30)</f>
        <v>3370</v>
      </c>
    </row>
    <row r="30" spans="1:7" ht="21">
      <c r="A30" s="16" t="s">
        <v>53</v>
      </c>
      <c r="B30" s="13" t="s">
        <v>35</v>
      </c>
      <c r="C30" s="13" t="s">
        <v>37</v>
      </c>
      <c r="D30" s="13" t="s">
        <v>52</v>
      </c>
      <c r="E30" s="13" t="s">
        <v>122</v>
      </c>
      <c r="F30" s="13" t="s">
        <v>120</v>
      </c>
      <c r="G30" s="29">
        <v>3370</v>
      </c>
    </row>
    <row r="31" spans="1:7" ht="44.25" customHeight="1">
      <c r="A31" s="16" t="s">
        <v>123</v>
      </c>
      <c r="B31" s="13" t="s">
        <v>35</v>
      </c>
      <c r="C31" s="13" t="s">
        <v>37</v>
      </c>
      <c r="D31" s="13" t="s">
        <v>52</v>
      </c>
      <c r="E31" s="13" t="s">
        <v>124</v>
      </c>
      <c r="F31" s="13"/>
      <c r="G31" s="29">
        <f>G32+G33</f>
        <v>14186</v>
      </c>
    </row>
    <row r="32" spans="1:7" ht="15">
      <c r="A32" s="16" t="s">
        <v>43</v>
      </c>
      <c r="B32" s="13" t="s">
        <v>35</v>
      </c>
      <c r="C32" s="13" t="s">
        <v>37</v>
      </c>
      <c r="D32" s="13" t="s">
        <v>52</v>
      </c>
      <c r="E32" s="13" t="s">
        <v>124</v>
      </c>
      <c r="F32" s="13" t="s">
        <v>44</v>
      </c>
      <c r="G32" s="29">
        <v>9611</v>
      </c>
    </row>
    <row r="33" spans="1:7" ht="21">
      <c r="A33" s="16" t="s">
        <v>53</v>
      </c>
      <c r="B33" s="13" t="s">
        <v>35</v>
      </c>
      <c r="C33" s="13" t="s">
        <v>37</v>
      </c>
      <c r="D33" s="13" t="s">
        <v>52</v>
      </c>
      <c r="E33" s="13" t="s">
        <v>124</v>
      </c>
      <c r="F33" s="13" t="s">
        <v>120</v>
      </c>
      <c r="G33" s="29">
        <v>4575</v>
      </c>
    </row>
    <row r="34" spans="1:7" ht="45" customHeight="1">
      <c r="A34" s="41" t="s">
        <v>123</v>
      </c>
      <c r="B34" s="13" t="s">
        <v>35</v>
      </c>
      <c r="C34" s="13" t="s">
        <v>37</v>
      </c>
      <c r="D34" s="13" t="s">
        <v>52</v>
      </c>
      <c r="E34" s="13" t="s">
        <v>125</v>
      </c>
      <c r="F34" s="13"/>
      <c r="G34" s="29">
        <f>G35+G36</f>
        <v>7093</v>
      </c>
    </row>
    <row r="35" spans="1:7" ht="15">
      <c r="A35" s="16" t="s">
        <v>43</v>
      </c>
      <c r="B35" s="13" t="s">
        <v>35</v>
      </c>
      <c r="C35" s="13" t="s">
        <v>37</v>
      </c>
      <c r="D35" s="13" t="s">
        <v>52</v>
      </c>
      <c r="E35" s="13" t="s">
        <v>125</v>
      </c>
      <c r="F35" s="13" t="s">
        <v>44</v>
      </c>
      <c r="G35" s="29">
        <v>5518</v>
      </c>
    </row>
    <row r="36" spans="1:7" ht="21">
      <c r="A36" s="16" t="s">
        <v>53</v>
      </c>
      <c r="B36" s="13" t="s">
        <v>35</v>
      </c>
      <c r="C36" s="13" t="s">
        <v>37</v>
      </c>
      <c r="D36" s="13" t="s">
        <v>52</v>
      </c>
      <c r="E36" s="13" t="s">
        <v>125</v>
      </c>
      <c r="F36" s="13" t="s">
        <v>120</v>
      </c>
      <c r="G36" s="29">
        <v>1575</v>
      </c>
    </row>
    <row r="37" spans="1:7" ht="15">
      <c r="A37" s="17" t="s">
        <v>49</v>
      </c>
      <c r="B37" s="13" t="s">
        <v>35</v>
      </c>
      <c r="C37" s="13" t="s">
        <v>37</v>
      </c>
      <c r="D37" s="13" t="s">
        <v>52</v>
      </c>
      <c r="E37" s="13" t="s">
        <v>119</v>
      </c>
      <c r="F37" s="13"/>
      <c r="G37" s="29">
        <f>SUM(G38+G39+G40+G41)</f>
        <v>1702747.78</v>
      </c>
    </row>
    <row r="38" spans="1:7" ht="15">
      <c r="A38" s="17" t="s">
        <v>43</v>
      </c>
      <c r="B38" s="13" t="s">
        <v>35</v>
      </c>
      <c r="C38" s="13" t="s">
        <v>37</v>
      </c>
      <c r="D38" s="13" t="s">
        <v>52</v>
      </c>
      <c r="E38" s="13" t="s">
        <v>119</v>
      </c>
      <c r="F38" s="13" t="s">
        <v>44</v>
      </c>
      <c r="G38" s="29">
        <v>1460009.29</v>
      </c>
    </row>
    <row r="39" spans="1:7" ht="21">
      <c r="A39" s="16" t="s">
        <v>45</v>
      </c>
      <c r="B39" s="13" t="s">
        <v>35</v>
      </c>
      <c r="C39" s="13" t="s">
        <v>37</v>
      </c>
      <c r="D39" s="13" t="s">
        <v>52</v>
      </c>
      <c r="E39" s="13" t="s">
        <v>119</v>
      </c>
      <c r="F39" s="13" t="s">
        <v>46</v>
      </c>
      <c r="G39" s="29">
        <v>52557.26</v>
      </c>
    </row>
    <row r="40" spans="1:7" ht="21">
      <c r="A40" s="16" t="s">
        <v>53</v>
      </c>
      <c r="B40" s="13" t="s">
        <v>35</v>
      </c>
      <c r="C40" s="13" t="s">
        <v>37</v>
      </c>
      <c r="D40" s="13" t="s">
        <v>52</v>
      </c>
      <c r="E40" s="13" t="s">
        <v>119</v>
      </c>
      <c r="F40" s="13" t="s">
        <v>120</v>
      </c>
      <c r="G40" s="29">
        <v>190082.75</v>
      </c>
    </row>
    <row r="41" spans="1:7" ht="15">
      <c r="A41" s="17" t="s">
        <v>50</v>
      </c>
      <c r="B41" s="13" t="s">
        <v>35</v>
      </c>
      <c r="C41" s="13" t="s">
        <v>37</v>
      </c>
      <c r="D41" s="13" t="s">
        <v>52</v>
      </c>
      <c r="E41" s="13" t="s">
        <v>119</v>
      </c>
      <c r="F41" s="13" t="s">
        <v>151</v>
      </c>
      <c r="G41" s="29">
        <v>98.48</v>
      </c>
    </row>
    <row r="42" spans="1:7" ht="31.5">
      <c r="A42" s="15" t="s">
        <v>54</v>
      </c>
      <c r="B42" s="12" t="s">
        <v>35</v>
      </c>
      <c r="C42" s="12" t="s">
        <v>37</v>
      </c>
      <c r="D42" s="12" t="s">
        <v>55</v>
      </c>
      <c r="E42" s="13"/>
      <c r="F42" s="13"/>
      <c r="G42" s="28">
        <f>G43</f>
        <v>9000</v>
      </c>
    </row>
    <row r="43" spans="1:7" ht="15">
      <c r="A43" s="19" t="s">
        <v>56</v>
      </c>
      <c r="B43" s="13" t="s">
        <v>35</v>
      </c>
      <c r="C43" s="13" t="s">
        <v>37</v>
      </c>
      <c r="D43" s="13" t="s">
        <v>55</v>
      </c>
      <c r="E43" s="13" t="s">
        <v>118</v>
      </c>
      <c r="F43" s="13"/>
      <c r="G43" s="29">
        <f>G44+G46+G48</f>
        <v>9000</v>
      </c>
    </row>
    <row r="44" spans="1:7" ht="31.5">
      <c r="A44" s="16" t="s">
        <v>57</v>
      </c>
      <c r="B44" s="13" t="s">
        <v>35</v>
      </c>
      <c r="C44" s="13" t="s">
        <v>37</v>
      </c>
      <c r="D44" s="13" t="s">
        <v>55</v>
      </c>
      <c r="E44" s="13" t="s">
        <v>127</v>
      </c>
      <c r="F44" s="13"/>
      <c r="G44" s="29">
        <f>SUM(G45)</f>
        <v>1500</v>
      </c>
    </row>
    <row r="45" spans="1:7" ht="15">
      <c r="A45" s="19" t="s">
        <v>58</v>
      </c>
      <c r="B45" s="13" t="s">
        <v>35</v>
      </c>
      <c r="C45" s="13" t="s">
        <v>37</v>
      </c>
      <c r="D45" s="13" t="s">
        <v>55</v>
      </c>
      <c r="E45" s="13" t="s">
        <v>127</v>
      </c>
      <c r="F45" s="13" t="s">
        <v>59</v>
      </c>
      <c r="G45" s="29">
        <v>1500</v>
      </c>
    </row>
    <row r="46" spans="1:7" ht="52.5">
      <c r="A46" s="16" t="s">
        <v>60</v>
      </c>
      <c r="B46" s="13" t="s">
        <v>35</v>
      </c>
      <c r="C46" s="13" t="s">
        <v>37</v>
      </c>
      <c r="D46" s="13" t="s">
        <v>55</v>
      </c>
      <c r="E46" s="13" t="s">
        <v>126</v>
      </c>
      <c r="F46" s="13"/>
      <c r="G46" s="29">
        <f>G47</f>
        <v>6500</v>
      </c>
    </row>
    <row r="47" spans="1:7" ht="15">
      <c r="A47" s="19" t="s">
        <v>58</v>
      </c>
      <c r="B47" s="13" t="s">
        <v>35</v>
      </c>
      <c r="C47" s="13" t="s">
        <v>37</v>
      </c>
      <c r="D47" s="13" t="s">
        <v>55</v>
      </c>
      <c r="E47" s="13" t="s">
        <v>126</v>
      </c>
      <c r="F47" s="13" t="s">
        <v>59</v>
      </c>
      <c r="G47" s="29">
        <v>6500</v>
      </c>
    </row>
    <row r="48" spans="1:7" ht="42">
      <c r="A48" s="16" t="s">
        <v>92</v>
      </c>
      <c r="B48" s="13" t="s">
        <v>35</v>
      </c>
      <c r="C48" s="13" t="s">
        <v>37</v>
      </c>
      <c r="D48" s="13" t="s">
        <v>55</v>
      </c>
      <c r="E48" s="13" t="s">
        <v>128</v>
      </c>
      <c r="F48" s="13"/>
      <c r="G48" s="30">
        <v>1000</v>
      </c>
    </row>
    <row r="49" spans="1:7" ht="15">
      <c r="A49" s="19" t="s">
        <v>58</v>
      </c>
      <c r="B49" s="13" t="s">
        <v>35</v>
      </c>
      <c r="C49" s="13" t="s">
        <v>37</v>
      </c>
      <c r="D49" s="13" t="s">
        <v>55</v>
      </c>
      <c r="E49" s="13" t="s">
        <v>128</v>
      </c>
      <c r="F49" s="13" t="s">
        <v>59</v>
      </c>
      <c r="G49" s="29">
        <v>1000</v>
      </c>
    </row>
    <row r="50" spans="1:7" ht="15">
      <c r="A50" s="15" t="s">
        <v>61</v>
      </c>
      <c r="B50" s="12" t="s">
        <v>35</v>
      </c>
      <c r="C50" s="12" t="s">
        <v>37</v>
      </c>
      <c r="D50" s="12" t="s">
        <v>62</v>
      </c>
      <c r="E50" s="13"/>
      <c r="F50" s="13"/>
      <c r="G50" s="28">
        <f>G51</f>
        <v>31844.26</v>
      </c>
    </row>
    <row r="51" spans="1:7" ht="15">
      <c r="A51" s="19" t="s">
        <v>61</v>
      </c>
      <c r="B51" s="13" t="s">
        <v>35</v>
      </c>
      <c r="C51" s="13" t="s">
        <v>37</v>
      </c>
      <c r="D51" s="13" t="s">
        <v>62</v>
      </c>
      <c r="E51" s="13" t="s">
        <v>118</v>
      </c>
      <c r="F51" s="13"/>
      <c r="G51" s="29">
        <f>G52</f>
        <v>31844.26</v>
      </c>
    </row>
    <row r="52" spans="1:7" ht="23.25" customHeight="1">
      <c r="A52" s="16" t="s">
        <v>129</v>
      </c>
      <c r="B52" s="13" t="s">
        <v>35</v>
      </c>
      <c r="C52" s="13" t="s">
        <v>37</v>
      </c>
      <c r="D52" s="13" t="s">
        <v>62</v>
      </c>
      <c r="E52" s="13" t="s">
        <v>130</v>
      </c>
      <c r="F52" s="13"/>
      <c r="G52" s="29">
        <f>G53+G54</f>
        <v>31844.26</v>
      </c>
    </row>
    <row r="53" spans="1:7" ht="15" customHeight="1">
      <c r="A53" s="17" t="s">
        <v>43</v>
      </c>
      <c r="B53" s="13" t="s">
        <v>35</v>
      </c>
      <c r="C53" s="13" t="s">
        <v>37</v>
      </c>
      <c r="D53" s="13" t="s">
        <v>153</v>
      </c>
      <c r="E53" s="13" t="s">
        <v>130</v>
      </c>
      <c r="F53" s="13" t="s">
        <v>44</v>
      </c>
      <c r="G53" s="29">
        <v>800</v>
      </c>
    </row>
    <row r="54" spans="1:7" ht="21">
      <c r="A54" s="16" t="s">
        <v>53</v>
      </c>
      <c r="B54" s="13" t="s">
        <v>35</v>
      </c>
      <c r="C54" s="13" t="s">
        <v>37</v>
      </c>
      <c r="D54" s="13" t="s">
        <v>62</v>
      </c>
      <c r="E54" s="13" t="s">
        <v>130</v>
      </c>
      <c r="F54" s="13" t="s">
        <v>120</v>
      </c>
      <c r="G54" s="29">
        <v>31044.26</v>
      </c>
    </row>
    <row r="55" spans="1:7" ht="21">
      <c r="A55" s="18" t="s">
        <v>65</v>
      </c>
      <c r="B55" s="12" t="s">
        <v>35</v>
      </c>
      <c r="C55" s="12" t="s">
        <v>48</v>
      </c>
      <c r="D55" s="12" t="s">
        <v>38</v>
      </c>
      <c r="E55" s="13"/>
      <c r="F55" s="13"/>
      <c r="G55" s="28">
        <f>G56</f>
        <v>908841.55</v>
      </c>
    </row>
    <row r="56" spans="1:7" ht="21">
      <c r="A56" s="16" t="s">
        <v>66</v>
      </c>
      <c r="B56" s="13" t="s">
        <v>35</v>
      </c>
      <c r="C56" s="13" t="s">
        <v>48</v>
      </c>
      <c r="D56" s="13" t="s">
        <v>67</v>
      </c>
      <c r="E56" s="13"/>
      <c r="F56" s="13"/>
      <c r="G56" s="29">
        <f>G57</f>
        <v>908841.55</v>
      </c>
    </row>
    <row r="57" spans="1:7" ht="21">
      <c r="A57" s="16" t="s">
        <v>66</v>
      </c>
      <c r="B57" s="13" t="s">
        <v>35</v>
      </c>
      <c r="C57" s="13" t="s">
        <v>48</v>
      </c>
      <c r="D57" s="13" t="s">
        <v>67</v>
      </c>
      <c r="E57" s="13" t="s">
        <v>118</v>
      </c>
      <c r="F57" s="13"/>
      <c r="G57" s="29">
        <f>G58</f>
        <v>908841.55</v>
      </c>
    </row>
    <row r="58" spans="1:7" ht="31.5">
      <c r="A58" s="16" t="s">
        <v>134</v>
      </c>
      <c r="B58" s="13" t="s">
        <v>35</v>
      </c>
      <c r="C58" s="13" t="s">
        <v>48</v>
      </c>
      <c r="D58" s="13" t="s">
        <v>67</v>
      </c>
      <c r="E58" s="13" t="s">
        <v>131</v>
      </c>
      <c r="F58" s="13"/>
      <c r="G58" s="29">
        <f>G59+G60</f>
        <v>908841.55</v>
      </c>
    </row>
    <row r="59" spans="1:7" ht="21">
      <c r="A59" s="16" t="s">
        <v>53</v>
      </c>
      <c r="B59" s="13" t="s">
        <v>35</v>
      </c>
      <c r="C59" s="13" t="s">
        <v>48</v>
      </c>
      <c r="D59" s="13" t="s">
        <v>67</v>
      </c>
      <c r="E59" s="13" t="s">
        <v>131</v>
      </c>
      <c r="F59" s="13" t="s">
        <v>120</v>
      </c>
      <c r="G59" s="29">
        <v>247053.8</v>
      </c>
    </row>
    <row r="60" spans="1:7" ht="15">
      <c r="A60" s="16" t="s">
        <v>132</v>
      </c>
      <c r="B60" s="13" t="s">
        <v>35</v>
      </c>
      <c r="C60" s="13" t="s">
        <v>48</v>
      </c>
      <c r="D60" s="13" t="s">
        <v>67</v>
      </c>
      <c r="E60" s="13" t="s">
        <v>131</v>
      </c>
      <c r="F60" s="13" t="s">
        <v>133</v>
      </c>
      <c r="G60" s="29">
        <v>661787.75</v>
      </c>
    </row>
    <row r="61" spans="1:7" ht="15">
      <c r="A61" s="15" t="s">
        <v>69</v>
      </c>
      <c r="B61" s="12" t="s">
        <v>35</v>
      </c>
      <c r="C61" s="12" t="s">
        <v>70</v>
      </c>
      <c r="D61" s="12" t="s">
        <v>38</v>
      </c>
      <c r="E61" s="13"/>
      <c r="F61" s="13"/>
      <c r="G61" s="28">
        <f>SUM(G62)</f>
        <v>506879.08999999997</v>
      </c>
    </row>
    <row r="62" spans="1:7" ht="15">
      <c r="A62" s="16" t="s">
        <v>71</v>
      </c>
      <c r="B62" s="13" t="s">
        <v>35</v>
      </c>
      <c r="C62" s="13" t="s">
        <v>70</v>
      </c>
      <c r="D62" s="13" t="s">
        <v>48</v>
      </c>
      <c r="E62" s="13"/>
      <c r="F62" s="13"/>
      <c r="G62" s="29">
        <f>G63+G65+G67</f>
        <v>506879.08999999997</v>
      </c>
    </row>
    <row r="63" spans="1:7" ht="15">
      <c r="A63" s="20" t="s">
        <v>72</v>
      </c>
      <c r="B63" s="13" t="s">
        <v>35</v>
      </c>
      <c r="C63" s="13" t="s">
        <v>70</v>
      </c>
      <c r="D63" s="13" t="s">
        <v>48</v>
      </c>
      <c r="E63" s="13" t="s">
        <v>135</v>
      </c>
      <c r="F63" s="13"/>
      <c r="G63" s="29">
        <f>G64</f>
        <v>167634.09</v>
      </c>
    </row>
    <row r="64" spans="1:7" ht="21">
      <c r="A64" s="16" t="s">
        <v>53</v>
      </c>
      <c r="B64" s="13" t="s">
        <v>35</v>
      </c>
      <c r="C64" s="13" t="s">
        <v>70</v>
      </c>
      <c r="D64" s="13" t="s">
        <v>48</v>
      </c>
      <c r="E64" s="13" t="s">
        <v>135</v>
      </c>
      <c r="F64" s="13" t="s">
        <v>120</v>
      </c>
      <c r="G64" s="29">
        <v>167634.09</v>
      </c>
    </row>
    <row r="65" spans="1:7" ht="21">
      <c r="A65" s="22" t="s">
        <v>136</v>
      </c>
      <c r="B65" s="13" t="s">
        <v>35</v>
      </c>
      <c r="C65" s="13" t="s">
        <v>70</v>
      </c>
      <c r="D65" s="13" t="s">
        <v>48</v>
      </c>
      <c r="E65" s="21" t="s">
        <v>137</v>
      </c>
      <c r="F65" s="13"/>
      <c r="G65" s="29">
        <f>G66</f>
        <v>48000</v>
      </c>
    </row>
    <row r="66" spans="1:7" ht="21">
      <c r="A66" s="16" t="s">
        <v>53</v>
      </c>
      <c r="B66" s="13" t="s">
        <v>35</v>
      </c>
      <c r="C66" s="13" t="s">
        <v>70</v>
      </c>
      <c r="D66" s="13" t="s">
        <v>48</v>
      </c>
      <c r="E66" s="21" t="s">
        <v>137</v>
      </c>
      <c r="F66" s="13" t="s">
        <v>120</v>
      </c>
      <c r="G66" s="29">
        <v>48000</v>
      </c>
    </row>
    <row r="67" spans="1:7" ht="15">
      <c r="A67" s="20" t="s">
        <v>138</v>
      </c>
      <c r="B67" s="13" t="s">
        <v>35</v>
      </c>
      <c r="C67" s="13" t="s">
        <v>70</v>
      </c>
      <c r="D67" s="13" t="s">
        <v>48</v>
      </c>
      <c r="E67" s="21" t="s">
        <v>139</v>
      </c>
      <c r="F67" s="13"/>
      <c r="G67" s="29">
        <f>SUM(G68)</f>
        <v>291245</v>
      </c>
    </row>
    <row r="68" spans="1:7" ht="21">
      <c r="A68" s="16" t="s">
        <v>53</v>
      </c>
      <c r="B68" s="13" t="s">
        <v>35</v>
      </c>
      <c r="C68" s="13" t="s">
        <v>70</v>
      </c>
      <c r="D68" s="13" t="s">
        <v>48</v>
      </c>
      <c r="E68" s="21" t="str">
        <f>E67</f>
        <v>990 95 00</v>
      </c>
      <c r="F68" s="13" t="s">
        <v>120</v>
      </c>
      <c r="G68" s="29">
        <v>291245</v>
      </c>
    </row>
    <row r="69" spans="1:7" ht="15">
      <c r="A69" s="18" t="s">
        <v>158</v>
      </c>
      <c r="B69" s="12" t="s">
        <v>35</v>
      </c>
      <c r="C69" s="12" t="s">
        <v>154</v>
      </c>
      <c r="D69" s="12" t="s">
        <v>38</v>
      </c>
      <c r="E69" s="45"/>
      <c r="F69" s="12"/>
      <c r="G69" s="28">
        <f>G70</f>
        <v>3844.29</v>
      </c>
    </row>
    <row r="70" spans="1:7" ht="15">
      <c r="A70" s="16" t="s">
        <v>157</v>
      </c>
      <c r="B70" s="13" t="s">
        <v>35</v>
      </c>
      <c r="C70" s="13" t="s">
        <v>154</v>
      </c>
      <c r="D70" s="13" t="s">
        <v>154</v>
      </c>
      <c r="E70" s="21"/>
      <c r="F70" s="13"/>
      <c r="G70" s="29">
        <f>G71</f>
        <v>3844.29</v>
      </c>
    </row>
    <row r="71" spans="1:7" ht="15">
      <c r="A71" s="16" t="s">
        <v>156</v>
      </c>
      <c r="B71" s="13" t="s">
        <v>35</v>
      </c>
      <c r="C71" s="13" t="s">
        <v>154</v>
      </c>
      <c r="D71" s="13" t="s">
        <v>154</v>
      </c>
      <c r="E71" s="21" t="s">
        <v>155</v>
      </c>
      <c r="F71" s="13"/>
      <c r="G71" s="29">
        <f>G72</f>
        <v>3844.29</v>
      </c>
    </row>
    <row r="72" spans="1:7" ht="15">
      <c r="A72" s="17" t="s">
        <v>43</v>
      </c>
      <c r="B72" s="13" t="s">
        <v>35</v>
      </c>
      <c r="C72" s="13" t="s">
        <v>154</v>
      </c>
      <c r="D72" s="13" t="s">
        <v>154</v>
      </c>
      <c r="E72" s="21" t="s">
        <v>155</v>
      </c>
      <c r="F72" s="13" t="s">
        <v>44</v>
      </c>
      <c r="G72" s="29">
        <v>3844.29</v>
      </c>
    </row>
    <row r="73" spans="1:7" ht="15">
      <c r="A73" s="18" t="s">
        <v>145</v>
      </c>
      <c r="B73" s="12" t="s">
        <v>35</v>
      </c>
      <c r="C73" s="12" t="s">
        <v>68</v>
      </c>
      <c r="D73" s="12" t="s">
        <v>38</v>
      </c>
      <c r="E73" s="21"/>
      <c r="F73" s="13"/>
      <c r="G73" s="28">
        <f>SUM(G74)</f>
        <v>55868.88</v>
      </c>
    </row>
    <row r="74" spans="1:7" ht="15">
      <c r="A74" s="16" t="s">
        <v>140</v>
      </c>
      <c r="B74" s="13" t="s">
        <v>35</v>
      </c>
      <c r="C74" s="13" t="s">
        <v>68</v>
      </c>
      <c r="D74" s="13" t="s">
        <v>37</v>
      </c>
      <c r="E74" s="21"/>
      <c r="F74" s="13"/>
      <c r="G74" s="29">
        <f>G75</f>
        <v>55868.88</v>
      </c>
    </row>
    <row r="75" spans="1:7" ht="21">
      <c r="A75" s="20" t="s">
        <v>143</v>
      </c>
      <c r="B75" s="13" t="s">
        <v>35</v>
      </c>
      <c r="C75" s="13" t="s">
        <v>68</v>
      </c>
      <c r="D75" s="13" t="s">
        <v>37</v>
      </c>
      <c r="E75" s="21" t="s">
        <v>142</v>
      </c>
      <c r="F75" s="13"/>
      <c r="G75" s="29">
        <f>SUM(G76)</f>
        <v>55868.88</v>
      </c>
    </row>
    <row r="76" spans="1:7" ht="15">
      <c r="A76" s="20" t="s">
        <v>141</v>
      </c>
      <c r="B76" s="13" t="s">
        <v>35</v>
      </c>
      <c r="C76" s="13" t="s">
        <v>68</v>
      </c>
      <c r="D76" s="13" t="s">
        <v>37</v>
      </c>
      <c r="E76" s="21" t="s">
        <v>142</v>
      </c>
      <c r="F76" s="13" t="s">
        <v>144</v>
      </c>
      <c r="G76" s="29">
        <v>55868.88</v>
      </c>
    </row>
  </sheetData>
  <sheetProtection/>
  <mergeCells count="1">
    <mergeCell ref="A6:G6"/>
  </mergeCells>
  <printOptions/>
  <pageMargins left="0.5118110236220472" right="0.31496062992125984" top="0.35433070866141736" bottom="0.5511811023622047" header="0.31496062992125984" footer="0.31496062992125984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SheetLayoutView="100" zoomScalePageLayoutView="0" workbookViewId="0" topLeftCell="A1">
      <selection activeCell="X4" sqref="X4"/>
    </sheetView>
  </sheetViews>
  <sheetFormatPr defaultColWidth="9.140625" defaultRowHeight="15"/>
  <cols>
    <col min="1" max="1" width="46.421875" style="0" customWidth="1"/>
    <col min="2" max="2" width="9.140625" style="0" hidden="1" customWidth="1"/>
    <col min="3" max="3" width="17.140625" style="0" customWidth="1"/>
    <col min="4" max="4" width="20.00390625" style="0" customWidth="1"/>
    <col min="5" max="5" width="0.13671875" style="0" customWidth="1"/>
    <col min="6" max="23" width="9.140625" style="0" hidden="1" customWidth="1"/>
    <col min="24" max="24" width="26.28125" style="0" customWidth="1"/>
    <col min="25" max="49" width="9.140625" style="0" hidden="1" customWidth="1"/>
  </cols>
  <sheetData>
    <row r="1" spans="3:24" ht="15">
      <c r="C1" s="97"/>
      <c r="D1" s="97"/>
      <c r="E1" s="97"/>
      <c r="F1" s="98" t="s">
        <v>98</v>
      </c>
      <c r="X1" s="98" t="s">
        <v>235</v>
      </c>
    </row>
    <row r="2" spans="3:24" ht="15">
      <c r="C2" s="97"/>
      <c r="D2" s="97"/>
      <c r="E2" s="97"/>
      <c r="F2" s="98" t="s">
        <v>236</v>
      </c>
      <c r="X2" s="98" t="s">
        <v>237</v>
      </c>
    </row>
    <row r="3" spans="3:24" ht="15">
      <c r="C3" s="97"/>
      <c r="D3" s="97"/>
      <c r="E3" s="97"/>
      <c r="F3" s="98" t="s">
        <v>208</v>
      </c>
      <c r="X3" s="98" t="s">
        <v>209</v>
      </c>
    </row>
    <row r="4" spans="3:24" ht="15">
      <c r="C4" s="97"/>
      <c r="D4" s="97"/>
      <c r="E4" s="97"/>
      <c r="F4" s="98" t="s">
        <v>210</v>
      </c>
      <c r="X4" s="98" t="s">
        <v>295</v>
      </c>
    </row>
    <row r="6" spans="1:49" ht="114" customHeight="1">
      <c r="A6" s="143" t="s">
        <v>211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</row>
    <row r="7" spans="1:49" ht="18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</row>
    <row r="8" spans="1:49" ht="18.7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1"/>
      <c r="W8" s="100"/>
      <c r="X8" s="100" t="s">
        <v>212</v>
      </c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</row>
    <row r="9" spans="1:49" ht="15.75">
      <c r="A9" s="142" t="s">
        <v>1</v>
      </c>
      <c r="B9" s="144" t="s">
        <v>26</v>
      </c>
      <c r="C9" s="102" t="s">
        <v>27</v>
      </c>
      <c r="D9" s="102" t="s">
        <v>28</v>
      </c>
      <c r="E9" s="146" t="s">
        <v>29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8"/>
      <c r="T9" s="144" t="s">
        <v>30</v>
      </c>
      <c r="U9" s="144" t="s">
        <v>213</v>
      </c>
      <c r="V9" s="144" t="s">
        <v>214</v>
      </c>
      <c r="W9" s="142" t="s">
        <v>1</v>
      </c>
      <c r="X9" s="142" t="s">
        <v>215</v>
      </c>
      <c r="Y9" s="142" t="s">
        <v>216</v>
      </c>
      <c r="Z9" s="142" t="s">
        <v>217</v>
      </c>
      <c r="AA9" s="142" t="s">
        <v>218</v>
      </c>
      <c r="AB9" s="142" t="s">
        <v>219</v>
      </c>
      <c r="AC9" s="142" t="s">
        <v>215</v>
      </c>
      <c r="AD9" s="142" t="s">
        <v>216</v>
      </c>
      <c r="AE9" s="142" t="s">
        <v>217</v>
      </c>
      <c r="AF9" s="142" t="s">
        <v>218</v>
      </c>
      <c r="AG9" s="142" t="s">
        <v>219</v>
      </c>
      <c r="AH9" s="142" t="s">
        <v>215</v>
      </c>
      <c r="AI9" s="142" t="s">
        <v>216</v>
      </c>
      <c r="AJ9" s="142" t="s">
        <v>217</v>
      </c>
      <c r="AK9" s="142" t="s">
        <v>218</v>
      </c>
      <c r="AL9" s="142" t="s">
        <v>219</v>
      </c>
      <c r="AM9" s="140" t="s">
        <v>215</v>
      </c>
      <c r="AN9" s="140" t="s">
        <v>216</v>
      </c>
      <c r="AO9" s="140" t="s">
        <v>217</v>
      </c>
      <c r="AP9" s="140" t="s">
        <v>218</v>
      </c>
      <c r="AQ9" s="140" t="s">
        <v>219</v>
      </c>
      <c r="AR9" s="140" t="s">
        <v>215</v>
      </c>
      <c r="AS9" s="140" t="s">
        <v>216</v>
      </c>
      <c r="AT9" s="140" t="s">
        <v>217</v>
      </c>
      <c r="AU9" s="140" t="s">
        <v>218</v>
      </c>
      <c r="AV9" s="140" t="s">
        <v>219</v>
      </c>
      <c r="AW9" s="142" t="s">
        <v>1</v>
      </c>
    </row>
    <row r="10" spans="1:49" ht="15.75">
      <c r="A10" s="141"/>
      <c r="B10" s="145"/>
      <c r="C10" s="102" t="s">
        <v>27</v>
      </c>
      <c r="D10" s="102" t="s">
        <v>28</v>
      </c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1"/>
      <c r="T10" s="145"/>
      <c r="U10" s="145"/>
      <c r="V10" s="145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</row>
    <row r="11" spans="1:49" ht="1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4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</row>
    <row r="12" spans="1:49" ht="15.75">
      <c r="A12" s="105" t="s">
        <v>146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6"/>
      <c r="W12" s="105" t="s">
        <v>146</v>
      </c>
      <c r="X12" s="107">
        <f>SUM(X13,X20,X22,X25,X28,X30)</f>
        <v>4477279.15</v>
      </c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>
        <v>2926585</v>
      </c>
      <c r="AN12" s="107"/>
      <c r="AO12" s="107"/>
      <c r="AP12" s="107"/>
      <c r="AQ12" s="107"/>
      <c r="AR12" s="107">
        <v>2961367</v>
      </c>
      <c r="AS12" s="107"/>
      <c r="AT12" s="107"/>
      <c r="AU12" s="107"/>
      <c r="AV12" s="107"/>
      <c r="AW12" s="105" t="s">
        <v>146</v>
      </c>
    </row>
    <row r="13" spans="1:49" ht="31.5" customHeight="1">
      <c r="A13" s="108" t="s">
        <v>220</v>
      </c>
      <c r="B13" s="102"/>
      <c r="C13" s="102" t="s">
        <v>37</v>
      </c>
      <c r="D13" s="102" t="s">
        <v>38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6"/>
      <c r="W13" s="108" t="s">
        <v>220</v>
      </c>
      <c r="X13" s="107">
        <f>SUM(X14:X19)</f>
        <v>3757076.4699999997</v>
      </c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>
        <v>2559225</v>
      </c>
      <c r="AN13" s="107"/>
      <c r="AO13" s="107"/>
      <c r="AP13" s="107"/>
      <c r="AQ13" s="107"/>
      <c r="AR13" s="107">
        <v>2522507</v>
      </c>
      <c r="AS13" s="107"/>
      <c r="AT13" s="107"/>
      <c r="AU13" s="107"/>
      <c r="AV13" s="107"/>
      <c r="AW13" s="108" t="s">
        <v>220</v>
      </c>
    </row>
    <row r="14" spans="1:49" ht="67.5" customHeight="1">
      <c r="A14" s="109" t="s">
        <v>221</v>
      </c>
      <c r="B14" s="110"/>
      <c r="C14" s="110" t="s">
        <v>37</v>
      </c>
      <c r="D14" s="110" t="s">
        <v>40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09" t="s">
        <v>221</v>
      </c>
      <c r="X14" s="112">
        <v>952798.12</v>
      </c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>
        <v>775000</v>
      </c>
      <c r="AN14" s="112"/>
      <c r="AO14" s="112"/>
      <c r="AP14" s="112"/>
      <c r="AQ14" s="112"/>
      <c r="AR14" s="112">
        <v>775000</v>
      </c>
      <c r="AS14" s="112"/>
      <c r="AT14" s="112"/>
      <c r="AU14" s="112"/>
      <c r="AV14" s="112"/>
      <c r="AW14" s="109" t="s">
        <v>221</v>
      </c>
    </row>
    <row r="15" spans="1:49" ht="82.5" customHeight="1">
      <c r="A15" s="109" t="s">
        <v>222</v>
      </c>
      <c r="B15" s="110"/>
      <c r="C15" s="110" t="s">
        <v>37</v>
      </c>
      <c r="D15" s="110" t="s">
        <v>48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1"/>
      <c r="W15" s="109"/>
      <c r="X15" s="112">
        <v>4000</v>
      </c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09"/>
    </row>
    <row r="16" spans="1:49" ht="86.25" customHeight="1">
      <c r="A16" s="109" t="s">
        <v>51</v>
      </c>
      <c r="B16" s="110"/>
      <c r="C16" s="110" t="s">
        <v>37</v>
      </c>
      <c r="D16" s="110" t="s">
        <v>52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/>
      <c r="W16" s="109" t="s">
        <v>51</v>
      </c>
      <c r="X16" s="112">
        <v>2750467.59</v>
      </c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>
        <v>1743725</v>
      </c>
      <c r="AN16" s="112"/>
      <c r="AO16" s="112"/>
      <c r="AP16" s="112"/>
      <c r="AQ16" s="112"/>
      <c r="AR16" s="112">
        <v>1707007</v>
      </c>
      <c r="AS16" s="112"/>
      <c r="AT16" s="112"/>
      <c r="AU16" s="112"/>
      <c r="AV16" s="112"/>
      <c r="AW16" s="109" t="s">
        <v>51</v>
      </c>
    </row>
    <row r="17" spans="1:49" ht="87" customHeight="1">
      <c r="A17" s="109" t="s">
        <v>223</v>
      </c>
      <c r="B17" s="110"/>
      <c r="C17" s="110" t="s">
        <v>37</v>
      </c>
      <c r="D17" s="110" t="s">
        <v>55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W17" s="109" t="s">
        <v>223</v>
      </c>
      <c r="X17" s="112">
        <v>17000</v>
      </c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>
        <v>16500</v>
      </c>
      <c r="AN17" s="112"/>
      <c r="AO17" s="112"/>
      <c r="AP17" s="112"/>
      <c r="AQ17" s="112"/>
      <c r="AR17" s="112">
        <v>16500</v>
      </c>
      <c r="AS17" s="112"/>
      <c r="AT17" s="112"/>
      <c r="AU17" s="112"/>
      <c r="AV17" s="112"/>
      <c r="AW17" s="109" t="s">
        <v>223</v>
      </c>
    </row>
    <row r="18" spans="1:49" ht="120" customHeight="1">
      <c r="A18" s="109" t="s">
        <v>224</v>
      </c>
      <c r="B18" s="110"/>
      <c r="C18" s="110" t="s">
        <v>37</v>
      </c>
      <c r="D18" s="110" t="s">
        <v>55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1"/>
      <c r="W18" s="109"/>
      <c r="X18" s="112">
        <v>1275</v>
      </c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09"/>
    </row>
    <row r="19" spans="1:49" ht="31.5" customHeight="1">
      <c r="A19" s="109" t="s">
        <v>61</v>
      </c>
      <c r="B19" s="110"/>
      <c r="C19" s="110" t="s">
        <v>37</v>
      </c>
      <c r="D19" s="110" t="s">
        <v>62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  <c r="W19" s="109" t="s">
        <v>61</v>
      </c>
      <c r="X19" s="112">
        <v>31535.76</v>
      </c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>
        <v>16000</v>
      </c>
      <c r="AN19" s="112"/>
      <c r="AO19" s="112"/>
      <c r="AP19" s="112"/>
      <c r="AQ19" s="112"/>
      <c r="AR19" s="112">
        <v>16000</v>
      </c>
      <c r="AS19" s="112"/>
      <c r="AT19" s="112"/>
      <c r="AU19" s="112"/>
      <c r="AV19" s="112"/>
      <c r="AW19" s="109" t="s">
        <v>61</v>
      </c>
    </row>
    <row r="20" spans="1:49" ht="51" customHeight="1">
      <c r="A20" s="108" t="s">
        <v>225</v>
      </c>
      <c r="B20" s="102"/>
      <c r="C20" s="102" t="s">
        <v>48</v>
      </c>
      <c r="D20" s="102" t="s">
        <v>38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6"/>
      <c r="W20" s="108" t="s">
        <v>225</v>
      </c>
      <c r="X20" s="107">
        <f>X21</f>
        <v>0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 t="s">
        <v>225</v>
      </c>
    </row>
    <row r="21" spans="1:49" ht="52.5" customHeight="1">
      <c r="A21" s="109" t="s">
        <v>226</v>
      </c>
      <c r="B21" s="110"/>
      <c r="C21" s="110" t="s">
        <v>48</v>
      </c>
      <c r="D21" s="110" t="s">
        <v>68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109" t="s">
        <v>226</v>
      </c>
      <c r="X21" s="112">
        <v>0</v>
      </c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09" t="s">
        <v>226</v>
      </c>
    </row>
    <row r="22" spans="1:49" ht="36" customHeight="1">
      <c r="A22" s="108" t="s">
        <v>227</v>
      </c>
      <c r="B22" s="102"/>
      <c r="C22" s="102" t="s">
        <v>52</v>
      </c>
      <c r="D22" s="102" t="s">
        <v>38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6"/>
      <c r="W22" s="108" t="s">
        <v>227</v>
      </c>
      <c r="X22" s="107">
        <f>X23+X24</f>
        <v>51050</v>
      </c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>
        <v>55860</v>
      </c>
      <c r="AN22" s="107"/>
      <c r="AO22" s="107"/>
      <c r="AP22" s="107"/>
      <c r="AQ22" s="107"/>
      <c r="AR22" s="107">
        <v>55860</v>
      </c>
      <c r="AS22" s="107"/>
      <c r="AT22" s="107"/>
      <c r="AU22" s="107"/>
      <c r="AV22" s="107"/>
      <c r="AW22" s="108" t="s">
        <v>227</v>
      </c>
    </row>
    <row r="23" spans="1:49" ht="20.25" customHeight="1">
      <c r="A23" s="109" t="s">
        <v>228</v>
      </c>
      <c r="B23" s="110"/>
      <c r="C23" s="110" t="s">
        <v>52</v>
      </c>
      <c r="D23" s="110" t="s">
        <v>67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109" t="s">
        <v>228</v>
      </c>
      <c r="X23" s="112">
        <v>51000</v>
      </c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>
        <v>55860</v>
      </c>
      <c r="AN23" s="112"/>
      <c r="AO23" s="112"/>
      <c r="AP23" s="112"/>
      <c r="AQ23" s="112"/>
      <c r="AR23" s="112">
        <v>55860</v>
      </c>
      <c r="AS23" s="112"/>
      <c r="AT23" s="112"/>
      <c r="AU23" s="112"/>
      <c r="AV23" s="112"/>
      <c r="AW23" s="109" t="s">
        <v>228</v>
      </c>
    </row>
    <row r="24" spans="1:49" ht="36.75" customHeight="1">
      <c r="A24" s="109" t="s">
        <v>229</v>
      </c>
      <c r="B24" s="110" t="s">
        <v>52</v>
      </c>
      <c r="C24" s="110" t="s">
        <v>52</v>
      </c>
      <c r="D24" s="110" t="s">
        <v>153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1"/>
      <c r="W24" s="109"/>
      <c r="X24" s="112">
        <v>50</v>
      </c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09"/>
    </row>
    <row r="25" spans="1:49" ht="36" customHeight="1">
      <c r="A25" s="108" t="s">
        <v>230</v>
      </c>
      <c r="B25" s="102"/>
      <c r="C25" s="102" t="s">
        <v>70</v>
      </c>
      <c r="D25" s="102" t="s">
        <v>38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6"/>
      <c r="W25" s="108" t="s">
        <v>230</v>
      </c>
      <c r="X25" s="107">
        <f>X26+X27</f>
        <v>595801.4</v>
      </c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>
        <v>186000</v>
      </c>
      <c r="AN25" s="107"/>
      <c r="AO25" s="107"/>
      <c r="AP25" s="107"/>
      <c r="AQ25" s="107"/>
      <c r="AR25" s="107">
        <v>186000</v>
      </c>
      <c r="AS25" s="107"/>
      <c r="AT25" s="107"/>
      <c r="AU25" s="107"/>
      <c r="AV25" s="107"/>
      <c r="AW25" s="108" t="s">
        <v>230</v>
      </c>
    </row>
    <row r="26" spans="1:49" ht="21.75" customHeight="1">
      <c r="A26" s="109" t="s">
        <v>231</v>
      </c>
      <c r="B26" s="110"/>
      <c r="C26" s="110" t="s">
        <v>70</v>
      </c>
      <c r="D26" s="110" t="s">
        <v>37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09" t="s">
        <v>231</v>
      </c>
      <c r="X26" s="112">
        <v>123595.07</v>
      </c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>
        <v>40000</v>
      </c>
      <c r="AN26" s="112"/>
      <c r="AO26" s="112"/>
      <c r="AP26" s="112"/>
      <c r="AQ26" s="112"/>
      <c r="AR26" s="112">
        <v>40000</v>
      </c>
      <c r="AS26" s="112"/>
      <c r="AT26" s="112"/>
      <c r="AU26" s="112"/>
      <c r="AV26" s="112"/>
      <c r="AW26" s="109" t="s">
        <v>231</v>
      </c>
    </row>
    <row r="27" spans="1:49" ht="19.5" customHeight="1">
      <c r="A27" s="109" t="s">
        <v>71</v>
      </c>
      <c r="B27" s="110"/>
      <c r="C27" s="110" t="s">
        <v>70</v>
      </c>
      <c r="D27" s="110" t="s">
        <v>48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109" t="s">
        <v>71</v>
      </c>
      <c r="X27" s="112">
        <v>472206.33</v>
      </c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>
        <v>146000</v>
      </c>
      <c r="AN27" s="112"/>
      <c r="AO27" s="112"/>
      <c r="AP27" s="112"/>
      <c r="AQ27" s="112"/>
      <c r="AR27" s="112">
        <v>146000</v>
      </c>
      <c r="AS27" s="112"/>
      <c r="AT27" s="112"/>
      <c r="AU27" s="112"/>
      <c r="AV27" s="112"/>
      <c r="AW27" s="109" t="s">
        <v>71</v>
      </c>
    </row>
    <row r="28" spans="1:49" ht="24" customHeight="1">
      <c r="A28" s="113" t="s">
        <v>232</v>
      </c>
      <c r="B28" s="114"/>
      <c r="C28" s="114" t="s">
        <v>154</v>
      </c>
      <c r="D28" s="114" t="s">
        <v>38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5"/>
      <c r="W28" s="113"/>
      <c r="X28" s="116">
        <v>8000</v>
      </c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09"/>
    </row>
    <row r="29" spans="1:49" ht="26.25" customHeight="1">
      <c r="A29" s="109" t="s">
        <v>233</v>
      </c>
      <c r="B29" s="110"/>
      <c r="C29" s="110" t="s">
        <v>154</v>
      </c>
      <c r="D29" s="110" t="s">
        <v>154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  <c r="W29" s="109"/>
      <c r="X29" s="112">
        <v>8000</v>
      </c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09"/>
    </row>
    <row r="30" spans="1:49" ht="33.75" customHeight="1">
      <c r="A30" s="108" t="s">
        <v>234</v>
      </c>
      <c r="B30" s="102"/>
      <c r="C30" s="102" t="s">
        <v>68</v>
      </c>
      <c r="D30" s="102" t="s">
        <v>38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6"/>
      <c r="W30" s="108" t="s">
        <v>234</v>
      </c>
      <c r="X30" s="107">
        <f>X31</f>
        <v>65351.28</v>
      </c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>
        <v>56000</v>
      </c>
      <c r="AN30" s="107"/>
      <c r="AO30" s="107"/>
      <c r="AP30" s="107"/>
      <c r="AQ30" s="107"/>
      <c r="AR30" s="107">
        <v>56000</v>
      </c>
      <c r="AS30" s="107"/>
      <c r="AT30" s="107"/>
      <c r="AU30" s="107"/>
      <c r="AV30" s="107"/>
      <c r="AW30" s="108" t="s">
        <v>234</v>
      </c>
    </row>
    <row r="31" spans="1:49" ht="30" customHeight="1">
      <c r="A31" s="109" t="s">
        <v>140</v>
      </c>
      <c r="B31" s="110"/>
      <c r="C31" s="110" t="s">
        <v>68</v>
      </c>
      <c r="D31" s="110" t="s">
        <v>37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109" t="s">
        <v>140</v>
      </c>
      <c r="X31" s="112">
        <v>65351.28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>
        <v>56000</v>
      </c>
      <c r="AN31" s="112"/>
      <c r="AO31" s="112"/>
      <c r="AP31" s="112"/>
      <c r="AQ31" s="112"/>
      <c r="AR31" s="112">
        <v>56000</v>
      </c>
      <c r="AS31" s="112"/>
      <c r="AT31" s="112"/>
      <c r="AU31" s="112"/>
      <c r="AV31" s="112"/>
      <c r="AW31" s="109" t="s">
        <v>140</v>
      </c>
    </row>
  </sheetData>
  <sheetProtection/>
  <mergeCells count="34">
    <mergeCell ref="A6:AW6"/>
    <mergeCell ref="A9:A10"/>
    <mergeCell ref="B9:B10"/>
    <mergeCell ref="E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</mergeCells>
  <printOptions/>
  <pageMargins left="0.7" right="0.7" top="0.75" bottom="0.75" header="0.3" footer="0.3"/>
  <pageSetup fitToHeight="0" fitToWidth="1" horizontalDpi="600" verticalDpi="600" orientation="portrait" paperSize="9" scale="79" r:id="rId1"/>
  <colBreaks count="1" manualBreakCount="1">
    <brk id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6"/>
  <sheetViews>
    <sheetView view="pageBreakPreview" zoomScaleSheetLayoutView="100" zoomScalePageLayoutView="0" workbookViewId="0" topLeftCell="A1">
      <selection activeCell="A7" sqref="A7:G8"/>
    </sheetView>
  </sheetViews>
  <sheetFormatPr defaultColWidth="9.140625" defaultRowHeight="15"/>
  <cols>
    <col min="1" max="1" width="27.421875" style="0" customWidth="1"/>
    <col min="5" max="5" width="18.28125" style="0" customWidth="1"/>
    <col min="7" max="7" width="19.28125" style="0" customWidth="1"/>
  </cols>
  <sheetData>
    <row r="2" spans="1:7" ht="15">
      <c r="A2" s="97"/>
      <c r="B2" s="97"/>
      <c r="C2" s="97"/>
      <c r="D2" s="97"/>
      <c r="E2" s="97"/>
      <c r="F2" s="97"/>
      <c r="G2" s="98" t="s">
        <v>116</v>
      </c>
    </row>
    <row r="3" spans="1:7" ht="15">
      <c r="A3" s="97"/>
      <c r="B3" s="97"/>
      <c r="C3" s="97"/>
      <c r="D3" s="97"/>
      <c r="E3" s="97"/>
      <c r="F3" s="97"/>
      <c r="G3" s="98" t="s">
        <v>237</v>
      </c>
    </row>
    <row r="4" spans="1:7" ht="15">
      <c r="A4" s="97"/>
      <c r="B4" s="97"/>
      <c r="C4" s="97"/>
      <c r="D4" s="97"/>
      <c r="E4" s="97"/>
      <c r="F4" s="97"/>
      <c r="G4" s="98" t="s">
        <v>208</v>
      </c>
    </row>
    <row r="5" spans="1:7" ht="15">
      <c r="A5" s="97"/>
      <c r="B5" s="97"/>
      <c r="C5" s="97"/>
      <c r="D5" s="97"/>
      <c r="E5" s="97"/>
      <c r="F5" s="97"/>
      <c r="G5" s="98" t="s">
        <v>295</v>
      </c>
    </row>
    <row r="6" spans="1:7" ht="15.75">
      <c r="A6" s="97"/>
      <c r="B6" s="97"/>
      <c r="C6" s="97"/>
      <c r="D6" s="97"/>
      <c r="E6" s="97"/>
      <c r="F6" s="97"/>
      <c r="G6" s="117"/>
    </row>
    <row r="7" spans="1:7" ht="15">
      <c r="A7" s="152" t="s">
        <v>238</v>
      </c>
      <c r="B7" s="152"/>
      <c r="C7" s="152"/>
      <c r="D7" s="152"/>
      <c r="E7" s="152"/>
      <c r="F7" s="152"/>
      <c r="G7" s="152"/>
    </row>
    <row r="8" spans="1:7" ht="55.5" customHeight="1">
      <c r="A8" s="152"/>
      <c r="B8" s="152"/>
      <c r="C8" s="152"/>
      <c r="D8" s="152"/>
      <c r="E8" s="152"/>
      <c r="F8" s="152"/>
      <c r="G8" s="152"/>
    </row>
    <row r="10" spans="1:7" ht="18.75">
      <c r="A10" s="101"/>
      <c r="B10" s="101"/>
      <c r="C10" s="101"/>
      <c r="D10" s="101"/>
      <c r="E10" s="101"/>
      <c r="F10" s="101"/>
      <c r="G10" s="101"/>
    </row>
    <row r="11" spans="1:7" ht="15">
      <c r="A11" s="153" t="s">
        <v>1</v>
      </c>
      <c r="B11" s="154" t="s">
        <v>26</v>
      </c>
      <c r="C11" s="154" t="s">
        <v>27</v>
      </c>
      <c r="D11" s="154" t="s">
        <v>28</v>
      </c>
      <c r="E11" s="154" t="s">
        <v>29</v>
      </c>
      <c r="F11" s="154" t="s">
        <v>30</v>
      </c>
      <c r="G11" s="153">
        <v>2022</v>
      </c>
    </row>
    <row r="12" spans="1:7" ht="15">
      <c r="A12" s="153"/>
      <c r="B12" s="154" t="s">
        <v>26</v>
      </c>
      <c r="C12" s="154" t="s">
        <v>27</v>
      </c>
      <c r="D12" s="154" t="s">
        <v>28</v>
      </c>
      <c r="E12" s="154" t="s">
        <v>29</v>
      </c>
      <c r="F12" s="154" t="s">
        <v>30</v>
      </c>
      <c r="G12" s="153"/>
    </row>
    <row r="13" spans="1:7" ht="15">
      <c r="A13" s="118"/>
      <c r="B13" s="118"/>
      <c r="C13" s="118"/>
      <c r="D13" s="118"/>
      <c r="E13" s="118"/>
      <c r="F13" s="118"/>
      <c r="G13" s="118"/>
    </row>
    <row r="14" spans="1:7" ht="15.75">
      <c r="A14" s="105" t="s">
        <v>146</v>
      </c>
      <c r="B14" s="102"/>
      <c r="C14" s="102"/>
      <c r="D14" s="102"/>
      <c r="E14" s="102"/>
      <c r="F14" s="102"/>
      <c r="G14" s="107">
        <f>G15+G25</f>
        <v>4477279.149999999</v>
      </c>
    </row>
    <row r="15" spans="1:7" ht="51.75" customHeight="1">
      <c r="A15" s="108" t="s">
        <v>239</v>
      </c>
      <c r="B15" s="102" t="s">
        <v>148</v>
      </c>
      <c r="C15" s="102"/>
      <c r="D15" s="102"/>
      <c r="E15" s="102"/>
      <c r="F15" s="102"/>
      <c r="G15" s="107">
        <f>G16+G21</f>
        <v>5275</v>
      </c>
    </row>
    <row r="16" spans="1:7" ht="43.5" customHeight="1">
      <c r="A16" s="108" t="s">
        <v>220</v>
      </c>
      <c r="B16" s="102" t="s">
        <v>148</v>
      </c>
      <c r="C16" s="102" t="s">
        <v>37</v>
      </c>
      <c r="D16" s="102" t="s">
        <v>38</v>
      </c>
      <c r="E16" s="102"/>
      <c r="F16" s="102"/>
      <c r="G16" s="107">
        <f>G17</f>
        <v>4000</v>
      </c>
    </row>
    <row r="17" spans="1:7" ht="142.5" customHeight="1">
      <c r="A17" s="108" t="s">
        <v>240</v>
      </c>
      <c r="B17" s="102" t="s">
        <v>148</v>
      </c>
      <c r="C17" s="102" t="s">
        <v>37</v>
      </c>
      <c r="D17" s="102" t="s">
        <v>48</v>
      </c>
      <c r="E17" s="102"/>
      <c r="F17" s="102"/>
      <c r="G17" s="107">
        <f>G18</f>
        <v>4000</v>
      </c>
    </row>
    <row r="18" spans="1:7" ht="44.25" customHeight="1">
      <c r="A18" s="109" t="s">
        <v>241</v>
      </c>
      <c r="B18" s="110" t="s">
        <v>148</v>
      </c>
      <c r="C18" s="110" t="s">
        <v>37</v>
      </c>
      <c r="D18" s="110" t="s">
        <v>48</v>
      </c>
      <c r="E18" s="110" t="s">
        <v>166</v>
      </c>
      <c r="F18" s="110"/>
      <c r="G18" s="112">
        <f>G19</f>
        <v>4000</v>
      </c>
    </row>
    <row r="19" spans="1:7" ht="15.75">
      <c r="A19" s="109" t="s">
        <v>49</v>
      </c>
      <c r="B19" s="110" t="s">
        <v>148</v>
      </c>
      <c r="C19" s="110" t="s">
        <v>37</v>
      </c>
      <c r="D19" s="110" t="s">
        <v>48</v>
      </c>
      <c r="E19" s="110" t="s">
        <v>242</v>
      </c>
      <c r="F19" s="110"/>
      <c r="G19" s="112">
        <f>G20</f>
        <v>4000</v>
      </c>
    </row>
    <row r="20" spans="1:7" ht="43.5" customHeight="1">
      <c r="A20" s="119" t="s">
        <v>243</v>
      </c>
      <c r="B20" s="120" t="s">
        <v>148</v>
      </c>
      <c r="C20" s="120" t="s">
        <v>37</v>
      </c>
      <c r="D20" s="120" t="s">
        <v>48</v>
      </c>
      <c r="E20" s="120" t="s">
        <v>242</v>
      </c>
      <c r="F20" s="120" t="s">
        <v>244</v>
      </c>
      <c r="G20" s="121">
        <v>4000</v>
      </c>
    </row>
    <row r="21" spans="1:7" ht="109.5" customHeight="1">
      <c r="A21" s="108" t="s">
        <v>223</v>
      </c>
      <c r="B21" s="102" t="s">
        <v>148</v>
      </c>
      <c r="C21" s="102" t="s">
        <v>37</v>
      </c>
      <c r="D21" s="102" t="s">
        <v>55</v>
      </c>
      <c r="E21" s="102"/>
      <c r="F21" s="102"/>
      <c r="G21" s="107">
        <v>1275</v>
      </c>
    </row>
    <row r="22" spans="1:7" ht="45" customHeight="1">
      <c r="A22" s="109" t="s">
        <v>241</v>
      </c>
      <c r="B22" s="110" t="s">
        <v>148</v>
      </c>
      <c r="C22" s="110" t="s">
        <v>37</v>
      </c>
      <c r="D22" s="110" t="s">
        <v>55</v>
      </c>
      <c r="E22" s="110" t="s">
        <v>166</v>
      </c>
      <c r="F22" s="110"/>
      <c r="G22" s="112">
        <v>1275</v>
      </c>
    </row>
    <row r="23" spans="1:7" ht="93" customHeight="1">
      <c r="A23" s="109" t="s">
        <v>245</v>
      </c>
      <c r="B23" s="110" t="s">
        <v>148</v>
      </c>
      <c r="C23" s="110" t="s">
        <v>37</v>
      </c>
      <c r="D23" s="110" t="s">
        <v>55</v>
      </c>
      <c r="E23" s="110" t="s">
        <v>246</v>
      </c>
      <c r="F23" s="110"/>
      <c r="G23" s="112">
        <v>1275</v>
      </c>
    </row>
    <row r="24" spans="1:7" ht="39.75" customHeight="1">
      <c r="A24" s="119" t="s">
        <v>56</v>
      </c>
      <c r="B24" s="120" t="s">
        <v>148</v>
      </c>
      <c r="C24" s="120" t="s">
        <v>37</v>
      </c>
      <c r="D24" s="120" t="s">
        <v>55</v>
      </c>
      <c r="E24" s="120" t="s">
        <v>246</v>
      </c>
      <c r="F24" s="120" t="s">
        <v>77</v>
      </c>
      <c r="G24" s="121">
        <v>1275</v>
      </c>
    </row>
    <row r="25" spans="1:7" ht="66.75" customHeight="1">
      <c r="A25" s="108" t="s">
        <v>247</v>
      </c>
      <c r="B25" s="102" t="s">
        <v>35</v>
      </c>
      <c r="C25" s="102"/>
      <c r="D25" s="102"/>
      <c r="E25" s="102"/>
      <c r="F25" s="102"/>
      <c r="G25" s="107">
        <f>SUM(G26,G63,G68,G77,G97,G102)</f>
        <v>4472004.149999999</v>
      </c>
    </row>
    <row r="26" spans="1:7" ht="60" customHeight="1">
      <c r="A26" s="108" t="s">
        <v>220</v>
      </c>
      <c r="B26" s="102" t="s">
        <v>35</v>
      </c>
      <c r="C26" s="102" t="s">
        <v>37</v>
      </c>
      <c r="D26" s="102" t="s">
        <v>38</v>
      </c>
      <c r="E26" s="102"/>
      <c r="F26" s="102"/>
      <c r="G26" s="107">
        <f>SUM(G27,G31,G50,G58)</f>
        <v>3751801.4699999997</v>
      </c>
    </row>
    <row r="27" spans="1:7" ht="105" customHeight="1">
      <c r="A27" s="108" t="s">
        <v>221</v>
      </c>
      <c r="B27" s="102" t="s">
        <v>35</v>
      </c>
      <c r="C27" s="102" t="s">
        <v>37</v>
      </c>
      <c r="D27" s="102" t="s">
        <v>40</v>
      </c>
      <c r="E27" s="102"/>
      <c r="F27" s="102"/>
      <c r="G27" s="107">
        <f>G28</f>
        <v>952798.12</v>
      </c>
    </row>
    <row r="28" spans="1:7" ht="41.25" customHeight="1">
      <c r="A28" s="109" t="s">
        <v>241</v>
      </c>
      <c r="B28" s="110" t="s">
        <v>35</v>
      </c>
      <c r="C28" s="110" t="s">
        <v>37</v>
      </c>
      <c r="D28" s="110" t="s">
        <v>40</v>
      </c>
      <c r="E28" s="110" t="s">
        <v>166</v>
      </c>
      <c r="F28" s="110"/>
      <c r="G28" s="112">
        <v>952798.12</v>
      </c>
    </row>
    <row r="29" spans="1:7" ht="45.75" customHeight="1">
      <c r="A29" s="109" t="s">
        <v>42</v>
      </c>
      <c r="B29" s="110" t="s">
        <v>35</v>
      </c>
      <c r="C29" s="110" t="s">
        <v>37</v>
      </c>
      <c r="D29" s="110" t="s">
        <v>40</v>
      </c>
      <c r="E29" s="110" t="s">
        <v>248</v>
      </c>
      <c r="F29" s="110"/>
      <c r="G29" s="112">
        <v>952798.12</v>
      </c>
    </row>
    <row r="30" spans="1:7" ht="145.5" customHeight="1">
      <c r="A30" s="119" t="s">
        <v>249</v>
      </c>
      <c r="B30" s="120" t="s">
        <v>35</v>
      </c>
      <c r="C30" s="120" t="s">
        <v>37</v>
      </c>
      <c r="D30" s="120" t="s">
        <v>40</v>
      </c>
      <c r="E30" s="120" t="s">
        <v>248</v>
      </c>
      <c r="F30" s="120" t="s">
        <v>250</v>
      </c>
      <c r="G30" s="121">
        <v>952798.12</v>
      </c>
    </row>
    <row r="31" spans="1:7" ht="142.5" customHeight="1">
      <c r="A31" s="108" t="s">
        <v>51</v>
      </c>
      <c r="B31" s="102" t="s">
        <v>35</v>
      </c>
      <c r="C31" s="102" t="s">
        <v>37</v>
      </c>
      <c r="D31" s="102" t="s">
        <v>52</v>
      </c>
      <c r="E31" s="102"/>
      <c r="F31" s="102"/>
      <c r="G31" s="107">
        <f>SUM(G32)</f>
        <v>2750467.59</v>
      </c>
    </row>
    <row r="32" spans="1:7" ht="45.75" customHeight="1">
      <c r="A32" s="109" t="s">
        <v>241</v>
      </c>
      <c r="B32" s="110" t="s">
        <v>35</v>
      </c>
      <c r="C32" s="110" t="s">
        <v>37</v>
      </c>
      <c r="D32" s="110" t="s">
        <v>52</v>
      </c>
      <c r="E32" s="110" t="s">
        <v>166</v>
      </c>
      <c r="F32" s="110"/>
      <c r="G32" s="112">
        <f>SUM(G33,G34,G37,G39,G42,G46,G48)</f>
        <v>2750467.59</v>
      </c>
    </row>
    <row r="33" spans="1:7" ht="39" customHeight="1">
      <c r="A33" s="109" t="s">
        <v>251</v>
      </c>
      <c r="B33" s="110" t="s">
        <v>35</v>
      </c>
      <c r="C33" s="110" t="s">
        <v>37</v>
      </c>
      <c r="D33" s="110" t="s">
        <v>52</v>
      </c>
      <c r="E33" s="110" t="s">
        <v>252</v>
      </c>
      <c r="F33" s="110" t="s">
        <v>253</v>
      </c>
      <c r="G33" s="112">
        <v>2982</v>
      </c>
    </row>
    <row r="34" spans="1:7" ht="82.5" customHeight="1">
      <c r="A34" s="113" t="s">
        <v>64</v>
      </c>
      <c r="B34" s="114" t="s">
        <v>35</v>
      </c>
      <c r="C34" s="114" t="s">
        <v>37</v>
      </c>
      <c r="D34" s="114" t="s">
        <v>52</v>
      </c>
      <c r="E34" s="114" t="s">
        <v>254</v>
      </c>
      <c r="F34" s="114"/>
      <c r="G34" s="116">
        <f>G35+G36</f>
        <v>123644</v>
      </c>
    </row>
    <row r="35" spans="1:7" ht="198.75" customHeight="1">
      <c r="A35" s="119" t="s">
        <v>249</v>
      </c>
      <c r="B35" s="120" t="s">
        <v>35</v>
      </c>
      <c r="C35" s="120" t="s">
        <v>37</v>
      </c>
      <c r="D35" s="120" t="s">
        <v>52</v>
      </c>
      <c r="E35" s="120" t="s">
        <v>254</v>
      </c>
      <c r="F35" s="120" t="s">
        <v>250</v>
      </c>
      <c r="G35" s="121">
        <v>107589</v>
      </c>
    </row>
    <row r="36" spans="1:7" ht="69" customHeight="1">
      <c r="A36" s="119" t="s">
        <v>255</v>
      </c>
      <c r="B36" s="120" t="s">
        <v>35</v>
      </c>
      <c r="C36" s="120" t="s">
        <v>37</v>
      </c>
      <c r="D36" s="120" t="s">
        <v>52</v>
      </c>
      <c r="E36" s="120" t="s">
        <v>254</v>
      </c>
      <c r="F36" s="120" t="s">
        <v>253</v>
      </c>
      <c r="G36" s="121">
        <v>16055</v>
      </c>
    </row>
    <row r="37" spans="1:7" ht="99" customHeight="1">
      <c r="A37" s="113" t="s">
        <v>256</v>
      </c>
      <c r="B37" s="114" t="s">
        <v>35</v>
      </c>
      <c r="C37" s="114" t="s">
        <v>37</v>
      </c>
      <c r="D37" s="114" t="s">
        <v>52</v>
      </c>
      <c r="E37" s="114" t="s">
        <v>257</v>
      </c>
      <c r="F37" s="114"/>
      <c r="G37" s="116">
        <f>G38</f>
        <v>3364</v>
      </c>
    </row>
    <row r="38" spans="1:7" ht="70.5" customHeight="1">
      <c r="A38" s="119" t="s">
        <v>255</v>
      </c>
      <c r="B38" s="120" t="s">
        <v>35</v>
      </c>
      <c r="C38" s="120" t="s">
        <v>37</v>
      </c>
      <c r="D38" s="120" t="s">
        <v>52</v>
      </c>
      <c r="E38" s="120" t="s">
        <v>257</v>
      </c>
      <c r="F38" s="120" t="s">
        <v>253</v>
      </c>
      <c r="G38" s="121">
        <v>3364</v>
      </c>
    </row>
    <row r="39" spans="1:7" ht="291.75" customHeight="1">
      <c r="A39" s="122" t="s">
        <v>258</v>
      </c>
      <c r="B39" s="114" t="s">
        <v>35</v>
      </c>
      <c r="C39" s="114" t="s">
        <v>37</v>
      </c>
      <c r="D39" s="114" t="s">
        <v>52</v>
      </c>
      <c r="E39" s="114" t="s">
        <v>259</v>
      </c>
      <c r="F39" s="114"/>
      <c r="G39" s="116">
        <f>G40+G41</f>
        <v>26730</v>
      </c>
    </row>
    <row r="40" spans="1:7" ht="197.25" customHeight="1">
      <c r="A40" s="119" t="s">
        <v>249</v>
      </c>
      <c r="B40" s="120" t="s">
        <v>35</v>
      </c>
      <c r="C40" s="120" t="s">
        <v>37</v>
      </c>
      <c r="D40" s="120" t="s">
        <v>52</v>
      </c>
      <c r="E40" s="120" t="s">
        <v>259</v>
      </c>
      <c r="F40" s="120" t="s">
        <v>250</v>
      </c>
      <c r="G40" s="121">
        <v>22290</v>
      </c>
    </row>
    <row r="41" spans="1:7" ht="75" customHeight="1">
      <c r="A41" s="119" t="s">
        <v>255</v>
      </c>
      <c r="B41" s="120" t="s">
        <v>35</v>
      </c>
      <c r="C41" s="120" t="s">
        <v>37</v>
      </c>
      <c r="D41" s="120" t="s">
        <v>52</v>
      </c>
      <c r="E41" s="120" t="s">
        <v>259</v>
      </c>
      <c r="F41" s="120" t="s">
        <v>253</v>
      </c>
      <c r="G41" s="121">
        <v>4440</v>
      </c>
    </row>
    <row r="42" spans="1:7" ht="24" customHeight="1">
      <c r="A42" s="113" t="s">
        <v>49</v>
      </c>
      <c r="B42" s="114" t="s">
        <v>35</v>
      </c>
      <c r="C42" s="114" t="s">
        <v>37</v>
      </c>
      <c r="D42" s="114" t="s">
        <v>52</v>
      </c>
      <c r="E42" s="114" t="s">
        <v>242</v>
      </c>
      <c r="F42" s="114"/>
      <c r="G42" s="116">
        <f>G43+G44+G45</f>
        <v>2593747.59</v>
      </c>
    </row>
    <row r="43" spans="1:7" ht="208.5" customHeight="1">
      <c r="A43" s="119" t="s">
        <v>249</v>
      </c>
      <c r="B43" s="120" t="s">
        <v>35</v>
      </c>
      <c r="C43" s="120" t="s">
        <v>37</v>
      </c>
      <c r="D43" s="120" t="s">
        <v>52</v>
      </c>
      <c r="E43" s="120" t="s">
        <v>242</v>
      </c>
      <c r="F43" s="120" t="s">
        <v>250</v>
      </c>
      <c r="G43" s="121">
        <v>2209368.65</v>
      </c>
    </row>
    <row r="44" spans="1:7" ht="72.75" customHeight="1">
      <c r="A44" s="119" t="s">
        <v>255</v>
      </c>
      <c r="B44" s="120" t="s">
        <v>35</v>
      </c>
      <c r="C44" s="120" t="s">
        <v>37</v>
      </c>
      <c r="D44" s="120" t="s">
        <v>52</v>
      </c>
      <c r="E44" s="120" t="s">
        <v>242</v>
      </c>
      <c r="F44" s="120" t="s">
        <v>253</v>
      </c>
      <c r="G44" s="121">
        <v>380631.1</v>
      </c>
    </row>
    <row r="45" spans="1:7" ht="40.5" customHeight="1">
      <c r="A45" s="119" t="s">
        <v>243</v>
      </c>
      <c r="B45" s="120" t="s">
        <v>35</v>
      </c>
      <c r="C45" s="120" t="s">
        <v>37</v>
      </c>
      <c r="D45" s="120" t="s">
        <v>52</v>
      </c>
      <c r="E45" s="120" t="s">
        <v>242</v>
      </c>
      <c r="F45" s="120" t="s">
        <v>244</v>
      </c>
      <c r="G45" s="121">
        <v>3747.84</v>
      </c>
    </row>
    <row r="46" spans="1:7" ht="366" customHeight="1">
      <c r="A46" s="123" t="s">
        <v>260</v>
      </c>
      <c r="B46" s="124" t="s">
        <v>35</v>
      </c>
      <c r="C46" s="124" t="s">
        <v>37</v>
      </c>
      <c r="D46" s="124" t="s">
        <v>52</v>
      </c>
      <c r="E46" s="124" t="s">
        <v>261</v>
      </c>
      <c r="F46" s="124" t="s">
        <v>262</v>
      </c>
      <c r="G46" s="125"/>
    </row>
    <row r="47" spans="1:7" ht="68.25" customHeight="1">
      <c r="A47" s="126" t="s">
        <v>255</v>
      </c>
      <c r="B47" s="127" t="s">
        <v>35</v>
      </c>
      <c r="C47" s="127" t="s">
        <v>37</v>
      </c>
      <c r="D47" s="127" t="s">
        <v>52</v>
      </c>
      <c r="E47" s="127" t="s">
        <v>261</v>
      </c>
      <c r="F47" s="127" t="s">
        <v>253</v>
      </c>
      <c r="G47" s="128"/>
    </row>
    <row r="48" spans="1:7" ht="157.5">
      <c r="A48" s="123" t="s">
        <v>263</v>
      </c>
      <c r="B48" s="124" t="s">
        <v>35</v>
      </c>
      <c r="C48" s="124" t="s">
        <v>37</v>
      </c>
      <c r="D48" s="124" t="s">
        <v>52</v>
      </c>
      <c r="E48" s="124" t="s">
        <v>264</v>
      </c>
      <c r="F48" s="124" t="s">
        <v>262</v>
      </c>
      <c r="G48" s="125"/>
    </row>
    <row r="49" spans="1:7" ht="63">
      <c r="A49" s="126" t="s">
        <v>255</v>
      </c>
      <c r="B49" s="127" t="s">
        <v>35</v>
      </c>
      <c r="C49" s="127" t="s">
        <v>37</v>
      </c>
      <c r="D49" s="127" t="s">
        <v>52</v>
      </c>
      <c r="E49" s="127" t="s">
        <v>264</v>
      </c>
      <c r="F49" s="127" t="s">
        <v>253</v>
      </c>
      <c r="G49" s="128"/>
    </row>
    <row r="50" spans="1:7" ht="118.5" customHeight="1">
      <c r="A50" s="108" t="s">
        <v>223</v>
      </c>
      <c r="B50" s="102" t="s">
        <v>35</v>
      </c>
      <c r="C50" s="102" t="s">
        <v>37</v>
      </c>
      <c r="D50" s="102" t="s">
        <v>55</v>
      </c>
      <c r="E50" s="102"/>
      <c r="F50" s="102"/>
      <c r="G50" s="107">
        <f>G51</f>
        <v>17000</v>
      </c>
    </row>
    <row r="51" spans="1:7" ht="36" customHeight="1">
      <c r="A51" s="109" t="s">
        <v>241</v>
      </c>
      <c r="B51" s="110" t="s">
        <v>35</v>
      </c>
      <c r="C51" s="110" t="s">
        <v>37</v>
      </c>
      <c r="D51" s="110" t="s">
        <v>55</v>
      </c>
      <c r="E51" s="110" t="s">
        <v>166</v>
      </c>
      <c r="F51" s="110"/>
      <c r="G51" s="112">
        <f>G52+G54+G56</f>
        <v>17000</v>
      </c>
    </row>
    <row r="52" spans="1:7" ht="337.5" customHeight="1">
      <c r="A52" s="129" t="s">
        <v>265</v>
      </c>
      <c r="B52" s="110" t="s">
        <v>35</v>
      </c>
      <c r="C52" s="110" t="s">
        <v>37</v>
      </c>
      <c r="D52" s="110" t="s">
        <v>55</v>
      </c>
      <c r="E52" s="110" t="s">
        <v>266</v>
      </c>
      <c r="F52" s="110"/>
      <c r="G52" s="112">
        <v>14000</v>
      </c>
    </row>
    <row r="53" spans="1:7" ht="42.75" customHeight="1">
      <c r="A53" s="119" t="s">
        <v>56</v>
      </c>
      <c r="B53" s="120" t="s">
        <v>35</v>
      </c>
      <c r="C53" s="120" t="s">
        <v>37</v>
      </c>
      <c r="D53" s="120" t="s">
        <v>55</v>
      </c>
      <c r="E53" s="120" t="s">
        <v>266</v>
      </c>
      <c r="F53" s="120" t="s">
        <v>77</v>
      </c>
      <c r="G53" s="121">
        <v>14000</v>
      </c>
    </row>
    <row r="54" spans="1:7" ht="157.5">
      <c r="A54" s="109" t="s">
        <v>267</v>
      </c>
      <c r="B54" s="110" t="s">
        <v>35</v>
      </c>
      <c r="C54" s="110" t="s">
        <v>37</v>
      </c>
      <c r="D54" s="110" t="s">
        <v>55</v>
      </c>
      <c r="E54" s="110" t="s">
        <v>268</v>
      </c>
      <c r="F54" s="110"/>
      <c r="G54" s="112">
        <v>1000</v>
      </c>
    </row>
    <row r="55" spans="1:7" ht="31.5">
      <c r="A55" s="119" t="s">
        <v>56</v>
      </c>
      <c r="B55" s="120" t="s">
        <v>35</v>
      </c>
      <c r="C55" s="120" t="s">
        <v>37</v>
      </c>
      <c r="D55" s="120" t="s">
        <v>55</v>
      </c>
      <c r="E55" s="120" t="s">
        <v>268</v>
      </c>
      <c r="F55" s="120" t="s">
        <v>77</v>
      </c>
      <c r="G55" s="121">
        <v>1000</v>
      </c>
    </row>
    <row r="56" spans="1:7" ht="127.5" customHeight="1">
      <c r="A56" s="109" t="s">
        <v>269</v>
      </c>
      <c r="B56" s="110" t="s">
        <v>35</v>
      </c>
      <c r="C56" s="110" t="s">
        <v>37</v>
      </c>
      <c r="D56" s="110" t="s">
        <v>55</v>
      </c>
      <c r="E56" s="110" t="s">
        <v>270</v>
      </c>
      <c r="F56" s="110"/>
      <c r="G56" s="112">
        <f>G57</f>
        <v>2000</v>
      </c>
    </row>
    <row r="57" spans="1:7" ht="38.25" customHeight="1">
      <c r="A57" s="119" t="s">
        <v>56</v>
      </c>
      <c r="B57" s="120" t="s">
        <v>35</v>
      </c>
      <c r="C57" s="120" t="s">
        <v>37</v>
      </c>
      <c r="D57" s="120" t="s">
        <v>55</v>
      </c>
      <c r="E57" s="120" t="s">
        <v>270</v>
      </c>
      <c r="F57" s="120" t="s">
        <v>77</v>
      </c>
      <c r="G57" s="121">
        <v>2000</v>
      </c>
    </row>
    <row r="58" spans="1:7" ht="54.75" customHeight="1">
      <c r="A58" s="108" t="s">
        <v>61</v>
      </c>
      <c r="B58" s="102" t="s">
        <v>35</v>
      </c>
      <c r="C58" s="102" t="s">
        <v>37</v>
      </c>
      <c r="D58" s="102" t="s">
        <v>62</v>
      </c>
      <c r="E58" s="102"/>
      <c r="F58" s="102"/>
      <c r="G58" s="107">
        <f>G59</f>
        <v>31535.76</v>
      </c>
    </row>
    <row r="59" spans="1:7" ht="33" customHeight="1">
      <c r="A59" s="109" t="s">
        <v>241</v>
      </c>
      <c r="B59" s="110" t="s">
        <v>35</v>
      </c>
      <c r="C59" s="110" t="s">
        <v>37</v>
      </c>
      <c r="D59" s="110" t="s">
        <v>62</v>
      </c>
      <c r="E59" s="110" t="s">
        <v>166</v>
      </c>
      <c r="F59" s="110"/>
      <c r="G59" s="112">
        <f>G60</f>
        <v>31535.76</v>
      </c>
    </row>
    <row r="60" spans="1:7" ht="50.25" customHeight="1">
      <c r="A60" s="109" t="s">
        <v>129</v>
      </c>
      <c r="B60" s="110" t="s">
        <v>35</v>
      </c>
      <c r="C60" s="110" t="s">
        <v>37</v>
      </c>
      <c r="D60" s="110" t="s">
        <v>62</v>
      </c>
      <c r="E60" s="110" t="s">
        <v>271</v>
      </c>
      <c r="F60" s="110"/>
      <c r="G60" s="112">
        <f>G61+G62</f>
        <v>31535.76</v>
      </c>
    </row>
    <row r="61" spans="1:7" ht="80.25" customHeight="1">
      <c r="A61" s="119" t="s">
        <v>255</v>
      </c>
      <c r="B61" s="120" t="s">
        <v>35</v>
      </c>
      <c r="C61" s="120" t="s">
        <v>37</v>
      </c>
      <c r="D61" s="120" t="s">
        <v>62</v>
      </c>
      <c r="E61" s="120" t="s">
        <v>271</v>
      </c>
      <c r="F61" s="120" t="s">
        <v>253</v>
      </c>
      <c r="G61" s="121">
        <v>25536.76</v>
      </c>
    </row>
    <row r="62" spans="1:7" ht="53.25" customHeight="1">
      <c r="A62" s="119" t="s">
        <v>272</v>
      </c>
      <c r="B62" s="120" t="s">
        <v>35</v>
      </c>
      <c r="C62" s="120" t="s">
        <v>37</v>
      </c>
      <c r="D62" s="120" t="s">
        <v>62</v>
      </c>
      <c r="E62" s="120" t="s">
        <v>271</v>
      </c>
      <c r="F62" s="120" t="s">
        <v>244</v>
      </c>
      <c r="G62" s="121">
        <v>5999</v>
      </c>
    </row>
    <row r="63" spans="1:7" ht="71.25" customHeight="1">
      <c r="A63" s="108" t="s">
        <v>225</v>
      </c>
      <c r="B63" s="102" t="s">
        <v>35</v>
      </c>
      <c r="C63" s="102" t="s">
        <v>48</v>
      </c>
      <c r="D63" s="102" t="s">
        <v>38</v>
      </c>
      <c r="E63" s="102"/>
      <c r="F63" s="102"/>
      <c r="G63" s="107">
        <f>G64</f>
        <v>0</v>
      </c>
    </row>
    <row r="64" spans="1:7" ht="117" customHeight="1">
      <c r="A64" s="108" t="s">
        <v>226</v>
      </c>
      <c r="B64" s="102" t="s">
        <v>35</v>
      </c>
      <c r="C64" s="102" t="s">
        <v>48</v>
      </c>
      <c r="D64" s="102" t="s">
        <v>68</v>
      </c>
      <c r="E64" s="102"/>
      <c r="F64" s="102"/>
      <c r="G64" s="107">
        <f>G65</f>
        <v>0</v>
      </c>
    </row>
    <row r="65" spans="1:7" ht="40.5" customHeight="1">
      <c r="A65" s="109" t="s">
        <v>241</v>
      </c>
      <c r="B65" s="110" t="s">
        <v>35</v>
      </c>
      <c r="C65" s="110" t="s">
        <v>48</v>
      </c>
      <c r="D65" s="110" t="s">
        <v>68</v>
      </c>
      <c r="E65" s="110" t="s">
        <v>166</v>
      </c>
      <c r="F65" s="110"/>
      <c r="G65" s="112">
        <v>0</v>
      </c>
    </row>
    <row r="66" spans="1:7" ht="409.5">
      <c r="A66" s="129" t="s">
        <v>273</v>
      </c>
      <c r="B66" s="110" t="s">
        <v>35</v>
      </c>
      <c r="C66" s="110" t="s">
        <v>48</v>
      </c>
      <c r="D66" s="110" t="s">
        <v>68</v>
      </c>
      <c r="E66" s="110" t="s">
        <v>274</v>
      </c>
      <c r="F66" s="110"/>
      <c r="G66" s="112"/>
    </row>
    <row r="67" spans="1:7" ht="234.75" customHeight="1">
      <c r="A67" s="119" t="s">
        <v>249</v>
      </c>
      <c r="B67" s="120" t="s">
        <v>35</v>
      </c>
      <c r="C67" s="120" t="s">
        <v>48</v>
      </c>
      <c r="D67" s="120" t="s">
        <v>68</v>
      </c>
      <c r="E67" s="120" t="s">
        <v>274</v>
      </c>
      <c r="F67" s="120" t="s">
        <v>250</v>
      </c>
      <c r="G67" s="121"/>
    </row>
    <row r="68" spans="1:7" ht="45.75" customHeight="1">
      <c r="A68" s="108" t="s">
        <v>227</v>
      </c>
      <c r="B68" s="102" t="s">
        <v>35</v>
      </c>
      <c r="C68" s="102" t="s">
        <v>52</v>
      </c>
      <c r="D68" s="102" t="s">
        <v>38</v>
      </c>
      <c r="E68" s="102"/>
      <c r="F68" s="102"/>
      <c r="G68" s="107">
        <f>G69+G73</f>
        <v>51050</v>
      </c>
    </row>
    <row r="69" spans="1:7" ht="40.5" customHeight="1">
      <c r="A69" s="108" t="s">
        <v>228</v>
      </c>
      <c r="B69" s="102" t="s">
        <v>35</v>
      </c>
      <c r="C69" s="102" t="s">
        <v>52</v>
      </c>
      <c r="D69" s="102" t="s">
        <v>67</v>
      </c>
      <c r="E69" s="102"/>
      <c r="F69" s="102"/>
      <c r="G69" s="107">
        <f>G70</f>
        <v>51000</v>
      </c>
    </row>
    <row r="70" spans="1:7" ht="39" customHeight="1">
      <c r="A70" s="109" t="s">
        <v>241</v>
      </c>
      <c r="B70" s="110" t="s">
        <v>35</v>
      </c>
      <c r="C70" s="110" t="s">
        <v>52</v>
      </c>
      <c r="D70" s="110" t="s">
        <v>67</v>
      </c>
      <c r="E70" s="110" t="s">
        <v>166</v>
      </c>
      <c r="F70" s="110"/>
      <c r="G70" s="112">
        <f>G71</f>
        <v>51000</v>
      </c>
    </row>
    <row r="71" spans="1:7" ht="84.75" customHeight="1">
      <c r="A71" s="109" t="s">
        <v>275</v>
      </c>
      <c r="B71" s="110" t="s">
        <v>35</v>
      </c>
      <c r="C71" s="110" t="s">
        <v>52</v>
      </c>
      <c r="D71" s="110" t="s">
        <v>67</v>
      </c>
      <c r="E71" s="110" t="s">
        <v>276</v>
      </c>
      <c r="F71" s="110"/>
      <c r="G71" s="112">
        <f>G72</f>
        <v>51000</v>
      </c>
    </row>
    <row r="72" spans="1:7" ht="63.75" customHeight="1">
      <c r="A72" s="119" t="s">
        <v>255</v>
      </c>
      <c r="B72" s="120" t="s">
        <v>35</v>
      </c>
      <c r="C72" s="120" t="s">
        <v>52</v>
      </c>
      <c r="D72" s="120" t="s">
        <v>67</v>
      </c>
      <c r="E72" s="120" t="s">
        <v>276</v>
      </c>
      <c r="F72" s="120" t="s">
        <v>253</v>
      </c>
      <c r="G72" s="121">
        <v>51000</v>
      </c>
    </row>
    <row r="73" spans="1:7" ht="65.25" customHeight="1">
      <c r="A73" s="108" t="s">
        <v>229</v>
      </c>
      <c r="B73" s="102" t="s">
        <v>35</v>
      </c>
      <c r="C73" s="102" t="s">
        <v>52</v>
      </c>
      <c r="D73" s="102" t="s">
        <v>153</v>
      </c>
      <c r="E73" s="102"/>
      <c r="F73" s="102"/>
      <c r="G73" s="107">
        <f>G74</f>
        <v>50</v>
      </c>
    </row>
    <row r="74" spans="1:7" ht="36" customHeight="1">
      <c r="A74" s="109" t="s">
        <v>241</v>
      </c>
      <c r="B74" s="110" t="s">
        <v>35</v>
      </c>
      <c r="C74" s="110" t="s">
        <v>52</v>
      </c>
      <c r="D74" s="110" t="s">
        <v>153</v>
      </c>
      <c r="E74" s="110" t="s">
        <v>166</v>
      </c>
      <c r="F74" s="110"/>
      <c r="G74" s="112">
        <v>50</v>
      </c>
    </row>
    <row r="75" spans="1:7" ht="142.5" customHeight="1">
      <c r="A75" s="109" t="s">
        <v>277</v>
      </c>
      <c r="B75" s="110" t="s">
        <v>35</v>
      </c>
      <c r="C75" s="110" t="s">
        <v>52</v>
      </c>
      <c r="D75" s="110" t="s">
        <v>153</v>
      </c>
      <c r="E75" s="110" t="s">
        <v>278</v>
      </c>
      <c r="F75" s="110"/>
      <c r="G75" s="112">
        <v>50</v>
      </c>
    </row>
    <row r="76" spans="1:7" ht="42.75" customHeight="1">
      <c r="A76" s="119" t="s">
        <v>56</v>
      </c>
      <c r="B76" s="120" t="s">
        <v>35</v>
      </c>
      <c r="C76" s="120" t="s">
        <v>52</v>
      </c>
      <c r="D76" s="120" t="s">
        <v>153</v>
      </c>
      <c r="E76" s="120" t="s">
        <v>278</v>
      </c>
      <c r="F76" s="120" t="s">
        <v>77</v>
      </c>
      <c r="G76" s="121">
        <v>50</v>
      </c>
    </row>
    <row r="77" spans="1:7" ht="51" customHeight="1">
      <c r="A77" s="108" t="s">
        <v>230</v>
      </c>
      <c r="B77" s="102" t="s">
        <v>35</v>
      </c>
      <c r="C77" s="102" t="s">
        <v>70</v>
      </c>
      <c r="D77" s="102" t="s">
        <v>38</v>
      </c>
      <c r="E77" s="102"/>
      <c r="F77" s="102"/>
      <c r="G77" s="107">
        <f>G78+G82</f>
        <v>595801.3999999999</v>
      </c>
    </row>
    <row r="78" spans="1:7" ht="27.75" customHeight="1">
      <c r="A78" s="108" t="s">
        <v>231</v>
      </c>
      <c r="B78" s="102" t="s">
        <v>35</v>
      </c>
      <c r="C78" s="102" t="s">
        <v>70</v>
      </c>
      <c r="D78" s="102" t="s">
        <v>37</v>
      </c>
      <c r="E78" s="102"/>
      <c r="F78" s="102"/>
      <c r="G78" s="107">
        <f>G79</f>
        <v>123595.07</v>
      </c>
    </row>
    <row r="79" spans="1:7" ht="32.25" customHeight="1">
      <c r="A79" s="109" t="s">
        <v>241</v>
      </c>
      <c r="B79" s="110" t="s">
        <v>35</v>
      </c>
      <c r="C79" s="110" t="s">
        <v>70</v>
      </c>
      <c r="D79" s="110" t="s">
        <v>37</v>
      </c>
      <c r="E79" s="110" t="s">
        <v>166</v>
      </c>
      <c r="F79" s="110"/>
      <c r="G79" s="112">
        <f>G80</f>
        <v>123595.07</v>
      </c>
    </row>
    <row r="80" spans="1:7" ht="33" customHeight="1">
      <c r="A80" s="109" t="s">
        <v>279</v>
      </c>
      <c r="B80" s="110" t="s">
        <v>35</v>
      </c>
      <c r="C80" s="110" t="s">
        <v>70</v>
      </c>
      <c r="D80" s="110" t="s">
        <v>37</v>
      </c>
      <c r="E80" s="110" t="s">
        <v>280</v>
      </c>
      <c r="F80" s="110"/>
      <c r="G80" s="112">
        <f>G81</f>
        <v>123595.07</v>
      </c>
    </row>
    <row r="81" spans="1:7" ht="69.75" customHeight="1">
      <c r="A81" s="119" t="s">
        <v>255</v>
      </c>
      <c r="B81" s="120" t="s">
        <v>35</v>
      </c>
      <c r="C81" s="120" t="s">
        <v>70</v>
      </c>
      <c r="D81" s="120" t="s">
        <v>37</v>
      </c>
      <c r="E81" s="120" t="s">
        <v>280</v>
      </c>
      <c r="F81" s="120" t="s">
        <v>253</v>
      </c>
      <c r="G81" s="121">
        <v>123595.07</v>
      </c>
    </row>
    <row r="82" spans="1:7" ht="24.75" customHeight="1">
      <c r="A82" s="108" t="s">
        <v>71</v>
      </c>
      <c r="B82" s="102" t="s">
        <v>35</v>
      </c>
      <c r="C82" s="102" t="s">
        <v>70</v>
      </c>
      <c r="D82" s="102" t="s">
        <v>48</v>
      </c>
      <c r="E82" s="102"/>
      <c r="F82" s="102"/>
      <c r="G82" s="107">
        <f>SUM(G83)</f>
        <v>472206.32999999996</v>
      </c>
    </row>
    <row r="83" spans="1:7" ht="42" customHeight="1">
      <c r="A83" s="109" t="s">
        <v>241</v>
      </c>
      <c r="B83" s="110" t="s">
        <v>35</v>
      </c>
      <c r="C83" s="110" t="s">
        <v>70</v>
      </c>
      <c r="D83" s="110" t="s">
        <v>48</v>
      </c>
      <c r="E83" s="110" t="s">
        <v>166</v>
      </c>
      <c r="F83" s="110"/>
      <c r="G83" s="112">
        <f>SUM(G85,G87,G88,G90,G92,G93,G95,G96)</f>
        <v>472206.32999999996</v>
      </c>
    </row>
    <row r="84" spans="1:7" ht="65.25" customHeight="1">
      <c r="A84" s="126" t="s">
        <v>281</v>
      </c>
      <c r="B84" s="110" t="s">
        <v>35</v>
      </c>
      <c r="C84" s="110" t="s">
        <v>70</v>
      </c>
      <c r="D84" s="110" t="s">
        <v>48</v>
      </c>
      <c r="E84" s="110" t="s">
        <v>282</v>
      </c>
      <c r="F84" s="110"/>
      <c r="G84" s="112">
        <f>G85</f>
        <v>5000</v>
      </c>
    </row>
    <row r="85" spans="1:7" ht="69" customHeight="1">
      <c r="A85" s="119" t="s">
        <v>255</v>
      </c>
      <c r="B85" s="110" t="s">
        <v>35</v>
      </c>
      <c r="C85" s="110" t="s">
        <v>70</v>
      </c>
      <c r="D85" s="110" t="s">
        <v>48</v>
      </c>
      <c r="E85" s="110" t="s">
        <v>282</v>
      </c>
      <c r="F85" s="110" t="s">
        <v>253</v>
      </c>
      <c r="G85" s="112">
        <v>5000</v>
      </c>
    </row>
    <row r="86" spans="1:7" ht="29.25" customHeight="1">
      <c r="A86" s="109" t="s">
        <v>72</v>
      </c>
      <c r="B86" s="110" t="s">
        <v>35</v>
      </c>
      <c r="C86" s="110" t="s">
        <v>70</v>
      </c>
      <c r="D86" s="110" t="s">
        <v>48</v>
      </c>
      <c r="E86" s="110" t="s">
        <v>283</v>
      </c>
      <c r="F86" s="110"/>
      <c r="G86" s="112">
        <f>G87+G88</f>
        <v>70428.55</v>
      </c>
    </row>
    <row r="87" spans="1:7" ht="149.25" customHeight="1">
      <c r="A87" s="109" t="s">
        <v>249</v>
      </c>
      <c r="B87" s="120" t="s">
        <v>35</v>
      </c>
      <c r="C87" s="120" t="s">
        <v>70</v>
      </c>
      <c r="D87" s="120" t="s">
        <v>48</v>
      </c>
      <c r="E87" s="120" t="s">
        <v>283</v>
      </c>
      <c r="F87" s="110" t="s">
        <v>250</v>
      </c>
      <c r="G87" s="112">
        <v>0</v>
      </c>
    </row>
    <row r="88" spans="1:7" ht="67.5" customHeight="1">
      <c r="A88" s="119" t="s">
        <v>255</v>
      </c>
      <c r="B88" s="120" t="s">
        <v>35</v>
      </c>
      <c r="C88" s="120" t="s">
        <v>70</v>
      </c>
      <c r="D88" s="120" t="s">
        <v>48</v>
      </c>
      <c r="E88" s="120" t="s">
        <v>283</v>
      </c>
      <c r="F88" s="120" t="s">
        <v>253</v>
      </c>
      <c r="G88" s="121">
        <v>70428.55</v>
      </c>
    </row>
    <row r="89" spans="1:7" ht="36" customHeight="1">
      <c r="A89" s="109" t="s">
        <v>284</v>
      </c>
      <c r="B89" s="110" t="s">
        <v>35</v>
      </c>
      <c r="C89" s="110" t="s">
        <v>70</v>
      </c>
      <c r="D89" s="110" t="s">
        <v>48</v>
      </c>
      <c r="E89" s="110" t="s">
        <v>285</v>
      </c>
      <c r="F89" s="110"/>
      <c r="G89" s="112">
        <f>G90</f>
        <v>60000</v>
      </c>
    </row>
    <row r="90" spans="1:7" ht="71.25" customHeight="1">
      <c r="A90" s="119" t="s">
        <v>255</v>
      </c>
      <c r="B90" s="120" t="s">
        <v>35</v>
      </c>
      <c r="C90" s="120" t="s">
        <v>70</v>
      </c>
      <c r="D90" s="120" t="s">
        <v>48</v>
      </c>
      <c r="E90" s="120" t="s">
        <v>285</v>
      </c>
      <c r="F90" s="120" t="s">
        <v>253</v>
      </c>
      <c r="G90" s="121">
        <v>60000</v>
      </c>
    </row>
    <row r="91" spans="1:7" ht="96.75" customHeight="1">
      <c r="A91" s="119" t="s">
        <v>286</v>
      </c>
      <c r="B91" s="110" t="s">
        <v>35</v>
      </c>
      <c r="C91" s="110" t="s">
        <v>70</v>
      </c>
      <c r="D91" s="110" t="s">
        <v>48</v>
      </c>
      <c r="E91" s="110" t="s">
        <v>287</v>
      </c>
      <c r="F91" s="110"/>
      <c r="G91" s="112">
        <f>G92</f>
        <v>38341.78</v>
      </c>
    </row>
    <row r="92" spans="1:7" ht="103.5" customHeight="1">
      <c r="A92" s="119" t="s">
        <v>286</v>
      </c>
      <c r="B92" s="120" t="s">
        <v>35</v>
      </c>
      <c r="C92" s="120" t="s">
        <v>70</v>
      </c>
      <c r="D92" s="120" t="s">
        <v>48</v>
      </c>
      <c r="E92" s="120" t="s">
        <v>287</v>
      </c>
      <c r="F92" s="120" t="s">
        <v>250</v>
      </c>
      <c r="G92" s="121">
        <v>38341.78</v>
      </c>
    </row>
    <row r="93" spans="1:7" ht="72" customHeight="1">
      <c r="A93" s="119" t="s">
        <v>255</v>
      </c>
      <c r="B93" s="120" t="s">
        <v>35</v>
      </c>
      <c r="C93" s="120" t="s">
        <v>70</v>
      </c>
      <c r="D93" s="120" t="s">
        <v>48</v>
      </c>
      <c r="E93" s="120" t="s">
        <v>287</v>
      </c>
      <c r="F93" s="120" t="s">
        <v>253</v>
      </c>
      <c r="G93" s="121">
        <v>5000</v>
      </c>
    </row>
    <row r="94" spans="1:7" ht="51.75" customHeight="1">
      <c r="A94" s="109" t="s">
        <v>288</v>
      </c>
      <c r="B94" s="110" t="s">
        <v>35</v>
      </c>
      <c r="C94" s="110" t="s">
        <v>70</v>
      </c>
      <c r="D94" s="110" t="s">
        <v>48</v>
      </c>
      <c r="E94" s="110" t="s">
        <v>289</v>
      </c>
      <c r="F94" s="110"/>
      <c r="G94" s="112">
        <f>G95</f>
        <v>23436</v>
      </c>
    </row>
    <row r="95" spans="1:7" ht="143.25" customHeight="1">
      <c r="A95" s="119" t="s">
        <v>249</v>
      </c>
      <c r="B95" s="120" t="s">
        <v>35</v>
      </c>
      <c r="C95" s="120" t="s">
        <v>70</v>
      </c>
      <c r="D95" s="120" t="s">
        <v>48</v>
      </c>
      <c r="E95" s="120" t="s">
        <v>289</v>
      </c>
      <c r="F95" s="120" t="s">
        <v>250</v>
      </c>
      <c r="G95" s="121">
        <v>23436</v>
      </c>
    </row>
    <row r="96" spans="1:7" ht="68.25" customHeight="1">
      <c r="A96" s="119" t="s">
        <v>255</v>
      </c>
      <c r="B96" s="120" t="s">
        <v>35</v>
      </c>
      <c r="C96" s="120" t="s">
        <v>70</v>
      </c>
      <c r="D96" s="120" t="s">
        <v>48</v>
      </c>
      <c r="E96" s="120" t="s">
        <v>289</v>
      </c>
      <c r="F96" s="120" t="s">
        <v>253</v>
      </c>
      <c r="G96" s="121">
        <v>270000</v>
      </c>
    </row>
    <row r="97" spans="1:7" ht="30" customHeight="1">
      <c r="A97" s="113" t="s">
        <v>232</v>
      </c>
      <c r="B97" s="130" t="s">
        <v>35</v>
      </c>
      <c r="C97" s="130" t="s">
        <v>154</v>
      </c>
      <c r="D97" s="130"/>
      <c r="E97" s="130"/>
      <c r="F97" s="130"/>
      <c r="G97" s="131">
        <v>8000</v>
      </c>
    </row>
    <row r="98" spans="1:7" ht="29.25" customHeight="1">
      <c r="A98" s="113" t="s">
        <v>290</v>
      </c>
      <c r="B98" s="130" t="s">
        <v>35</v>
      </c>
      <c r="C98" s="130" t="s">
        <v>154</v>
      </c>
      <c r="D98" s="130" t="s">
        <v>154</v>
      </c>
      <c r="E98" s="130"/>
      <c r="F98" s="130"/>
      <c r="G98" s="131">
        <v>8000</v>
      </c>
    </row>
    <row r="99" spans="1:7" ht="53.25" customHeight="1">
      <c r="A99" s="119" t="s">
        <v>241</v>
      </c>
      <c r="B99" s="120" t="s">
        <v>35</v>
      </c>
      <c r="C99" s="120" t="s">
        <v>154</v>
      </c>
      <c r="D99" s="120" t="s">
        <v>154</v>
      </c>
      <c r="E99" s="120" t="s">
        <v>166</v>
      </c>
      <c r="F99" s="120"/>
      <c r="G99" s="121">
        <v>8000</v>
      </c>
    </row>
    <row r="100" spans="1:7" ht="63.75" customHeight="1">
      <c r="A100" s="119" t="s">
        <v>156</v>
      </c>
      <c r="B100" s="120" t="s">
        <v>35</v>
      </c>
      <c r="C100" s="120" t="s">
        <v>154</v>
      </c>
      <c r="D100" s="120" t="s">
        <v>154</v>
      </c>
      <c r="E100" s="120" t="s">
        <v>291</v>
      </c>
      <c r="F100" s="120"/>
      <c r="G100" s="121">
        <v>8000</v>
      </c>
    </row>
    <row r="101" spans="1:7" ht="195" customHeight="1">
      <c r="A101" s="119" t="s">
        <v>249</v>
      </c>
      <c r="B101" s="120" t="s">
        <v>35</v>
      </c>
      <c r="C101" s="120" t="s">
        <v>154</v>
      </c>
      <c r="D101" s="120" t="s">
        <v>154</v>
      </c>
      <c r="E101" s="120" t="s">
        <v>291</v>
      </c>
      <c r="F101" s="120" t="s">
        <v>250</v>
      </c>
      <c r="G101" s="121">
        <v>8000</v>
      </c>
    </row>
    <row r="102" spans="1:7" ht="36" customHeight="1">
      <c r="A102" s="108" t="s">
        <v>234</v>
      </c>
      <c r="B102" s="102" t="s">
        <v>35</v>
      </c>
      <c r="C102" s="102" t="s">
        <v>68</v>
      </c>
      <c r="D102" s="102" t="s">
        <v>38</v>
      </c>
      <c r="E102" s="102"/>
      <c r="F102" s="102"/>
      <c r="G102" s="107">
        <f>G103</f>
        <v>65351.28</v>
      </c>
    </row>
    <row r="103" spans="1:7" ht="27" customHeight="1">
      <c r="A103" s="108" t="s">
        <v>140</v>
      </c>
      <c r="B103" s="102" t="s">
        <v>35</v>
      </c>
      <c r="C103" s="102" t="s">
        <v>68</v>
      </c>
      <c r="D103" s="102" t="s">
        <v>37</v>
      </c>
      <c r="E103" s="102"/>
      <c r="F103" s="102"/>
      <c r="G103" s="107">
        <f>G104</f>
        <v>65351.28</v>
      </c>
    </row>
    <row r="104" spans="1:7" ht="32.25" customHeight="1">
      <c r="A104" s="109" t="s">
        <v>241</v>
      </c>
      <c r="B104" s="110" t="s">
        <v>35</v>
      </c>
      <c r="C104" s="110" t="s">
        <v>68</v>
      </c>
      <c r="D104" s="110" t="s">
        <v>37</v>
      </c>
      <c r="E104" s="110" t="s">
        <v>166</v>
      </c>
      <c r="F104" s="110"/>
      <c r="G104" s="112">
        <f>G105</f>
        <v>65351.28</v>
      </c>
    </row>
    <row r="105" spans="1:7" ht="103.5" customHeight="1">
      <c r="A105" s="109" t="s">
        <v>143</v>
      </c>
      <c r="B105" s="110" t="s">
        <v>35</v>
      </c>
      <c r="C105" s="110" t="s">
        <v>68</v>
      </c>
      <c r="D105" s="110" t="s">
        <v>37</v>
      </c>
      <c r="E105" s="110" t="s">
        <v>292</v>
      </c>
      <c r="F105" s="110"/>
      <c r="G105" s="112">
        <f>G106</f>
        <v>65351.28</v>
      </c>
    </row>
    <row r="106" spans="1:7" ht="45" customHeight="1">
      <c r="A106" s="119" t="s">
        <v>293</v>
      </c>
      <c r="B106" s="120" t="s">
        <v>35</v>
      </c>
      <c r="C106" s="120" t="s">
        <v>68</v>
      </c>
      <c r="D106" s="120" t="s">
        <v>37</v>
      </c>
      <c r="E106" s="120" t="s">
        <v>292</v>
      </c>
      <c r="F106" s="120" t="s">
        <v>294</v>
      </c>
      <c r="G106" s="121">
        <v>65351.28</v>
      </c>
    </row>
  </sheetData>
  <sheetProtection/>
  <mergeCells count="8">
    <mergeCell ref="A7:G8"/>
    <mergeCell ref="A11:A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SheetLayoutView="100" zoomScalePageLayoutView="0" workbookViewId="0" topLeftCell="A1">
      <selection activeCell="I1" sqref="I1:J2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3.57421875" style="0" customWidth="1"/>
    <col min="4" max="4" width="3.421875" style="0" customWidth="1"/>
    <col min="5" max="5" width="2.8515625" style="0" customWidth="1"/>
    <col min="6" max="6" width="3.140625" style="0" customWidth="1"/>
    <col min="7" max="8" width="5.00390625" style="0" customWidth="1"/>
    <col min="9" max="9" width="49.00390625" style="0" customWidth="1"/>
    <col min="10" max="10" width="17.7109375" style="0" customWidth="1"/>
    <col min="11" max="11" width="9.140625" style="0" hidden="1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156" t="s">
        <v>296</v>
      </c>
      <c r="J1" s="156"/>
    </row>
    <row r="2" spans="1:10" ht="20.25" customHeight="1">
      <c r="A2" s="4"/>
      <c r="B2" s="4"/>
      <c r="C2" s="4"/>
      <c r="D2" s="4"/>
      <c r="E2" s="4"/>
      <c r="F2" s="4"/>
      <c r="G2" s="4"/>
      <c r="H2" s="4"/>
      <c r="I2" s="156"/>
      <c r="J2" s="156"/>
    </row>
    <row r="3" spans="1:10" ht="15">
      <c r="A3" s="4"/>
      <c r="B3" s="4"/>
      <c r="C3" s="4"/>
      <c r="D3" s="4"/>
      <c r="E3" s="4"/>
      <c r="F3" s="4"/>
      <c r="G3" s="4"/>
      <c r="H3" s="4"/>
      <c r="I3" s="5"/>
      <c r="J3" s="2"/>
    </row>
    <row r="4" spans="1:10" ht="63.75" customHeight="1">
      <c r="A4" s="157" t="s">
        <v>206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5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1" ht="58.5" customHeight="1">
      <c r="A6" s="159" t="s">
        <v>89</v>
      </c>
      <c r="B6" s="159"/>
      <c r="C6" s="159"/>
      <c r="D6" s="159"/>
      <c r="E6" s="159"/>
      <c r="F6" s="159"/>
      <c r="G6" s="159"/>
      <c r="H6" s="159"/>
      <c r="I6" s="23" t="s">
        <v>90</v>
      </c>
      <c r="J6" s="6" t="s">
        <v>91</v>
      </c>
      <c r="K6" s="24"/>
    </row>
    <row r="7" spans="1:11" ht="32.25" customHeight="1">
      <c r="A7" s="163"/>
      <c r="B7" s="164"/>
      <c r="C7" s="164"/>
      <c r="D7" s="164"/>
      <c r="E7" s="164"/>
      <c r="F7" s="164"/>
      <c r="G7" s="164"/>
      <c r="H7" s="165"/>
      <c r="I7" s="34" t="s">
        <v>149</v>
      </c>
      <c r="J7" s="44">
        <f>J9</f>
        <v>61015.02999999933</v>
      </c>
      <c r="K7" s="24"/>
    </row>
    <row r="8" spans="1:11" ht="16.5" customHeight="1">
      <c r="A8" s="163"/>
      <c r="B8" s="164"/>
      <c r="C8" s="164"/>
      <c r="D8" s="164"/>
      <c r="E8" s="164"/>
      <c r="F8" s="164"/>
      <c r="G8" s="164"/>
      <c r="H8" s="165"/>
      <c r="I8" s="36" t="s">
        <v>150</v>
      </c>
      <c r="J8" s="6"/>
      <c r="K8" s="24"/>
    </row>
    <row r="9" spans="1:11" ht="30.75" customHeight="1">
      <c r="A9" s="160" t="s">
        <v>35</v>
      </c>
      <c r="B9" s="161"/>
      <c r="C9" s="161"/>
      <c r="D9" s="161"/>
      <c r="E9" s="161"/>
      <c r="F9" s="161"/>
      <c r="G9" s="161"/>
      <c r="H9" s="162"/>
      <c r="I9" s="34" t="s">
        <v>95</v>
      </c>
      <c r="J9" s="39">
        <f>J10+J11</f>
        <v>61015.02999999933</v>
      </c>
      <c r="K9" s="25"/>
    </row>
    <row r="10" spans="1:11" ht="30.75" customHeight="1">
      <c r="A10" s="40" t="s">
        <v>35</v>
      </c>
      <c r="B10" s="8" t="s">
        <v>37</v>
      </c>
      <c r="C10" s="8" t="s">
        <v>70</v>
      </c>
      <c r="D10" s="8" t="s">
        <v>40</v>
      </c>
      <c r="E10" s="8" t="s">
        <v>37</v>
      </c>
      <c r="F10" s="8" t="s">
        <v>68</v>
      </c>
      <c r="G10" s="8" t="s">
        <v>74</v>
      </c>
      <c r="H10" s="8" t="s">
        <v>81</v>
      </c>
      <c r="I10" s="36" t="s">
        <v>171</v>
      </c>
      <c r="J10" s="155">
        <v>4538294.18</v>
      </c>
      <c r="K10" s="155"/>
    </row>
    <row r="11" spans="1:11" ht="30.75" customHeight="1">
      <c r="A11" s="40" t="s">
        <v>35</v>
      </c>
      <c r="B11" s="8" t="s">
        <v>37</v>
      </c>
      <c r="C11" s="8" t="s">
        <v>70</v>
      </c>
      <c r="D11" s="8" t="s">
        <v>40</v>
      </c>
      <c r="E11" s="8" t="s">
        <v>37</v>
      </c>
      <c r="F11" s="8" t="s">
        <v>68</v>
      </c>
      <c r="G11" s="8" t="s">
        <v>74</v>
      </c>
      <c r="H11" s="8" t="s">
        <v>86</v>
      </c>
      <c r="I11" s="36" t="s">
        <v>172</v>
      </c>
      <c r="J11" s="37">
        <v>-4477279.15</v>
      </c>
      <c r="K11" s="25"/>
    </row>
  </sheetData>
  <sheetProtection/>
  <mergeCells count="8">
    <mergeCell ref="J10:K10"/>
    <mergeCell ref="I1:J2"/>
    <mergeCell ref="A4:J4"/>
    <mergeCell ref="A5:J5"/>
    <mergeCell ref="A6:H6"/>
    <mergeCell ref="A9:H9"/>
    <mergeCell ref="A7:H7"/>
    <mergeCell ref="A8:H8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140625" defaultRowHeight="15"/>
  <cols>
    <col min="1" max="1" width="3.57421875" style="0" customWidth="1"/>
    <col min="2" max="2" width="4.140625" style="0" customWidth="1"/>
    <col min="3" max="3" width="3.8515625" style="0" customWidth="1"/>
    <col min="4" max="4" width="3.28125" style="0" customWidth="1"/>
    <col min="5" max="5" width="3.421875" style="0" customWidth="1"/>
    <col min="6" max="6" width="4.28125" style="0" customWidth="1"/>
    <col min="7" max="7" width="4.140625" style="0" customWidth="1"/>
    <col min="8" max="8" width="44.8515625" style="0" customWidth="1"/>
    <col min="9" max="9" width="16.421875" style="0" customWidth="1"/>
    <col min="10" max="10" width="9.140625" style="0" hidden="1" customWidth="1"/>
  </cols>
  <sheetData>
    <row r="1" spans="1:9" ht="15">
      <c r="A1" s="4"/>
      <c r="B1" s="4"/>
      <c r="C1" s="4"/>
      <c r="D1" s="4"/>
      <c r="E1" s="4"/>
      <c r="F1" s="4"/>
      <c r="G1" s="4"/>
      <c r="H1" s="3"/>
      <c r="I1" s="33" t="s">
        <v>88</v>
      </c>
    </row>
    <row r="2" spans="1:9" ht="29.25" customHeight="1">
      <c r="A2" s="4"/>
      <c r="B2" s="4"/>
      <c r="C2" s="4"/>
      <c r="D2" s="4"/>
      <c r="E2" s="4"/>
      <c r="F2" s="4"/>
      <c r="G2" s="4"/>
      <c r="H2" s="166" t="s">
        <v>181</v>
      </c>
      <c r="I2" s="166"/>
    </row>
    <row r="3" spans="1:9" ht="15">
      <c r="A3" s="4"/>
      <c r="B3" s="4"/>
      <c r="C3" s="4"/>
      <c r="D3" s="4"/>
      <c r="E3" s="4"/>
      <c r="F3" s="4"/>
      <c r="G3" s="4"/>
      <c r="H3" s="3"/>
      <c r="I3" s="33" t="s">
        <v>295</v>
      </c>
    </row>
    <row r="4" spans="1:9" ht="15">
      <c r="A4" s="4"/>
      <c r="B4" s="4"/>
      <c r="C4" s="4"/>
      <c r="D4" s="4"/>
      <c r="E4" s="4"/>
      <c r="F4" s="4"/>
      <c r="G4" s="4"/>
      <c r="H4" s="5"/>
      <c r="I4" s="2"/>
    </row>
    <row r="5" spans="1:9" ht="57.75" customHeight="1">
      <c r="A5" s="170" t="s">
        <v>207</v>
      </c>
      <c r="B5" s="170"/>
      <c r="C5" s="170"/>
      <c r="D5" s="170"/>
      <c r="E5" s="170"/>
      <c r="F5" s="170"/>
      <c r="G5" s="170"/>
      <c r="H5" s="170"/>
      <c r="I5" s="170"/>
    </row>
    <row r="6" spans="1:9" ht="15">
      <c r="A6" s="167"/>
      <c r="B6" s="167"/>
      <c r="C6" s="167"/>
      <c r="D6" s="167"/>
      <c r="E6" s="167"/>
      <c r="F6" s="167"/>
      <c r="G6" s="167"/>
      <c r="H6" s="167"/>
      <c r="I6" s="167"/>
    </row>
    <row r="7" spans="1:10" ht="31.5">
      <c r="A7" s="159" t="s">
        <v>73</v>
      </c>
      <c r="B7" s="159"/>
      <c r="C7" s="159"/>
      <c r="D7" s="159"/>
      <c r="E7" s="159"/>
      <c r="F7" s="159"/>
      <c r="G7" s="159"/>
      <c r="H7" s="23" t="s">
        <v>1</v>
      </c>
      <c r="I7" s="6" t="s">
        <v>94</v>
      </c>
      <c r="J7" s="7"/>
    </row>
    <row r="8" spans="1:10" ht="29.25" customHeight="1">
      <c r="A8" s="32" t="s">
        <v>37</v>
      </c>
      <c r="B8" s="32" t="s">
        <v>38</v>
      </c>
      <c r="C8" s="32" t="s">
        <v>38</v>
      </c>
      <c r="D8" s="32" t="s">
        <v>38</v>
      </c>
      <c r="E8" s="32" t="s">
        <v>38</v>
      </c>
      <c r="F8" s="32" t="s">
        <v>74</v>
      </c>
      <c r="G8" s="32" t="s">
        <v>75</v>
      </c>
      <c r="H8" s="34" t="s">
        <v>76</v>
      </c>
      <c r="I8" s="39">
        <f>I9</f>
        <v>61015.02999999933</v>
      </c>
      <c r="J8" s="87"/>
    </row>
    <row r="9" spans="1:10" ht="27" customHeight="1">
      <c r="A9" s="32" t="s">
        <v>37</v>
      </c>
      <c r="B9" s="32" t="s">
        <v>70</v>
      </c>
      <c r="C9" s="32" t="s">
        <v>38</v>
      </c>
      <c r="D9" s="32" t="s">
        <v>38</v>
      </c>
      <c r="E9" s="32" t="s">
        <v>38</v>
      </c>
      <c r="F9" s="32" t="s">
        <v>74</v>
      </c>
      <c r="G9" s="32" t="s">
        <v>77</v>
      </c>
      <c r="H9" s="34" t="s">
        <v>78</v>
      </c>
      <c r="I9" s="35">
        <f>SUM(I10+I14)</f>
        <v>61015.02999999933</v>
      </c>
      <c r="J9" s="87"/>
    </row>
    <row r="10" spans="1:10" ht="24" customHeight="1">
      <c r="A10" s="8" t="s">
        <v>37</v>
      </c>
      <c r="B10" s="8" t="s">
        <v>70</v>
      </c>
      <c r="C10" s="8" t="s">
        <v>38</v>
      </c>
      <c r="D10" s="8" t="s">
        <v>38</v>
      </c>
      <c r="E10" s="8" t="s">
        <v>38</v>
      </c>
      <c r="F10" s="8" t="s">
        <v>74</v>
      </c>
      <c r="G10" s="8" t="s">
        <v>77</v>
      </c>
      <c r="H10" s="34" t="s">
        <v>79</v>
      </c>
      <c r="I10" s="38">
        <v>4538294.18</v>
      </c>
      <c r="J10" s="87"/>
    </row>
    <row r="11" spans="1:10" ht="30" customHeight="1">
      <c r="A11" s="8" t="s">
        <v>37</v>
      </c>
      <c r="B11" s="8" t="s">
        <v>70</v>
      </c>
      <c r="C11" s="8" t="s">
        <v>40</v>
      </c>
      <c r="D11" s="8" t="s">
        <v>38</v>
      </c>
      <c r="E11" s="8" t="s">
        <v>38</v>
      </c>
      <c r="F11" s="8" t="s">
        <v>74</v>
      </c>
      <c r="G11" s="8" t="s">
        <v>77</v>
      </c>
      <c r="H11" s="36" t="s">
        <v>80</v>
      </c>
      <c r="I11" s="35">
        <f>I12</f>
        <v>-4833700.1</v>
      </c>
      <c r="J11" s="87"/>
    </row>
    <row r="12" spans="1:10" ht="29.25" customHeight="1">
      <c r="A12" s="8" t="s">
        <v>37</v>
      </c>
      <c r="B12" s="8" t="s">
        <v>70</v>
      </c>
      <c r="C12" s="8" t="s">
        <v>40</v>
      </c>
      <c r="D12" s="8" t="s">
        <v>37</v>
      </c>
      <c r="E12" s="8" t="s">
        <v>38</v>
      </c>
      <c r="F12" s="8" t="s">
        <v>74</v>
      </c>
      <c r="G12" s="8" t="s">
        <v>81</v>
      </c>
      <c r="H12" s="36" t="s">
        <v>82</v>
      </c>
      <c r="I12" s="35">
        <f>I13</f>
        <v>-4833700.1</v>
      </c>
      <c r="J12" s="87"/>
    </row>
    <row r="13" spans="1:10" ht="30" customHeight="1">
      <c r="A13" s="8" t="s">
        <v>37</v>
      </c>
      <c r="B13" s="8" t="s">
        <v>70</v>
      </c>
      <c r="C13" s="8" t="s">
        <v>40</v>
      </c>
      <c r="D13" s="8" t="s">
        <v>37</v>
      </c>
      <c r="E13" s="8" t="s">
        <v>68</v>
      </c>
      <c r="F13" s="8" t="s">
        <v>74</v>
      </c>
      <c r="G13" s="8" t="s">
        <v>81</v>
      </c>
      <c r="H13" s="36" t="s">
        <v>171</v>
      </c>
      <c r="I13" s="168">
        <v>-4833700.1</v>
      </c>
      <c r="J13" s="169"/>
    </row>
    <row r="14" spans="1:10" ht="24.75" customHeight="1">
      <c r="A14" s="8" t="s">
        <v>37</v>
      </c>
      <c r="B14" s="8" t="s">
        <v>70</v>
      </c>
      <c r="C14" s="8" t="s">
        <v>38</v>
      </c>
      <c r="D14" s="8" t="s">
        <v>38</v>
      </c>
      <c r="E14" s="8" t="s">
        <v>38</v>
      </c>
      <c r="F14" s="8" t="s">
        <v>74</v>
      </c>
      <c r="G14" s="8" t="s">
        <v>83</v>
      </c>
      <c r="H14" s="34" t="s">
        <v>84</v>
      </c>
      <c r="I14" s="35">
        <v>-4477279.15</v>
      </c>
      <c r="J14" s="87"/>
    </row>
    <row r="15" spans="1:10" ht="26.25" customHeight="1">
      <c r="A15" s="8" t="s">
        <v>37</v>
      </c>
      <c r="B15" s="8" t="s">
        <v>70</v>
      </c>
      <c r="C15" s="8" t="s">
        <v>40</v>
      </c>
      <c r="D15" s="8" t="s">
        <v>38</v>
      </c>
      <c r="E15" s="8" t="s">
        <v>38</v>
      </c>
      <c r="F15" s="8" t="s">
        <v>74</v>
      </c>
      <c r="G15" s="8" t="s">
        <v>83</v>
      </c>
      <c r="H15" s="36" t="s">
        <v>85</v>
      </c>
      <c r="I15" s="35">
        <f>I16</f>
        <v>3817025.43</v>
      </c>
      <c r="J15" s="87"/>
    </row>
    <row r="16" spans="1:10" ht="26.25" customHeight="1">
      <c r="A16" s="8" t="s">
        <v>37</v>
      </c>
      <c r="B16" s="8" t="s">
        <v>70</v>
      </c>
      <c r="C16" s="8" t="s">
        <v>40</v>
      </c>
      <c r="D16" s="8" t="s">
        <v>37</v>
      </c>
      <c r="E16" s="8" t="s">
        <v>38</v>
      </c>
      <c r="F16" s="8" t="s">
        <v>74</v>
      </c>
      <c r="G16" s="8" t="s">
        <v>86</v>
      </c>
      <c r="H16" s="36" t="s">
        <v>87</v>
      </c>
      <c r="I16" s="35">
        <f>I17</f>
        <v>3817025.43</v>
      </c>
      <c r="J16" s="87"/>
    </row>
    <row r="17" spans="1:10" ht="27.75" customHeight="1">
      <c r="A17" s="8" t="s">
        <v>37</v>
      </c>
      <c r="B17" s="8" t="s">
        <v>70</v>
      </c>
      <c r="C17" s="8" t="s">
        <v>40</v>
      </c>
      <c r="D17" s="8" t="s">
        <v>37</v>
      </c>
      <c r="E17" s="8" t="s">
        <v>68</v>
      </c>
      <c r="F17" s="8" t="s">
        <v>74</v>
      </c>
      <c r="G17" s="8" t="s">
        <v>86</v>
      </c>
      <c r="H17" s="36" t="s">
        <v>172</v>
      </c>
      <c r="I17" s="37">
        <v>3817025.43</v>
      </c>
      <c r="J17" s="87"/>
    </row>
  </sheetData>
  <sheetProtection/>
  <mergeCells count="5">
    <mergeCell ref="H2:I2"/>
    <mergeCell ref="A6:I6"/>
    <mergeCell ref="A7:G7"/>
    <mergeCell ref="I13:J13"/>
    <mergeCell ref="A5:I5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2023-07-19T07:03:53Z</dcterms:modified>
  <cp:category/>
  <cp:version/>
  <cp:contentType/>
  <cp:contentStatus/>
</cp:coreProperties>
</file>