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7" r:id="rId3"/>
    <sheet name="Лист4" sheetId="4" r:id="rId4"/>
    <sheet name="Лист5" sheetId="5" r:id="rId5"/>
    <sheet name="Лист6" sheetId="6" r:id="rId6"/>
  </sheets>
  <definedNames>
    <definedName name="_xlnm.Print_Area" localSheetId="0">Лист1!$A$1:$D$32</definedName>
    <definedName name="_xlnm.Print_Area" localSheetId="1">Лист2!$A$1:$C$50</definedName>
    <definedName name="_xlnm.Print_Area" localSheetId="3">Лист4!$A$1:$E$23</definedName>
  </definedNames>
  <calcPr calcId="162913"/>
</workbook>
</file>

<file path=xl/calcChain.xml><?xml version="1.0" encoding="utf-8"?>
<calcChain xmlns="http://schemas.openxmlformats.org/spreadsheetml/2006/main">
  <c r="E20" i="4" l="1"/>
  <c r="C47" i="2"/>
  <c r="C27" i="2"/>
  <c r="C19" i="2"/>
  <c r="C12" i="1"/>
  <c r="G71" i="7"/>
  <c r="G70" i="7" s="1"/>
  <c r="G69" i="7" s="1"/>
  <c r="G63" i="7"/>
  <c r="G52" i="7"/>
  <c r="G51" i="7" s="1"/>
  <c r="G29" i="7"/>
  <c r="G14" i="7"/>
  <c r="J9" i="5" l="1"/>
  <c r="J7" i="5" s="1"/>
  <c r="G13" i="7"/>
  <c r="G12" i="7" s="1"/>
  <c r="G11" i="7" s="1"/>
  <c r="E18" i="4"/>
  <c r="E16" i="4"/>
  <c r="E22" i="4"/>
  <c r="E68" i="7" l="1"/>
  <c r="G65" i="7"/>
  <c r="G58" i="7"/>
  <c r="G57" i="7" s="1"/>
  <c r="G34" i="7"/>
  <c r="G31" i="7"/>
  <c r="G56" i="7" l="1"/>
  <c r="G55" i="7" s="1"/>
  <c r="G25" i="7"/>
  <c r="C46" i="2" l="1"/>
  <c r="C12" i="2"/>
  <c r="C21" i="1"/>
  <c r="C11" i="1" s="1"/>
  <c r="G75" i="7"/>
  <c r="G74" i="7" s="1"/>
  <c r="G73" i="7" s="1"/>
  <c r="G46" i="7"/>
  <c r="G44" i="7"/>
  <c r="G37" i="7"/>
  <c r="G20" i="7"/>
  <c r="G19" i="7" s="1"/>
  <c r="G18" i="7" s="1"/>
  <c r="G43" i="7" l="1"/>
  <c r="G42" i="7"/>
  <c r="G50" i="7"/>
  <c r="G24" i="7"/>
  <c r="G23" i="7" s="1"/>
  <c r="G67" i="7"/>
  <c r="G62" i="7" l="1"/>
  <c r="G61" i="7" s="1"/>
  <c r="G17" i="7"/>
  <c r="C42" i="2"/>
  <c r="C40" i="2"/>
  <c r="C37" i="2"/>
  <c r="C35" i="2"/>
  <c r="C31" i="2"/>
  <c r="C29" i="2"/>
  <c r="C24" i="2"/>
  <c r="C23" i="2" s="1"/>
  <c r="C16" i="2"/>
  <c r="C15" i="2" s="1"/>
  <c r="C11" i="2"/>
  <c r="I12" i="6"/>
  <c r="I11" i="6" s="1"/>
  <c r="I10" i="6" s="1"/>
  <c r="I16" i="6"/>
  <c r="I15" i="6" s="1"/>
  <c r="I14" i="6" s="1"/>
  <c r="E10" i="4"/>
  <c r="E9" i="4" s="1"/>
  <c r="G16" i="7" l="1"/>
  <c r="C39" i="2"/>
  <c r="G10" i="7"/>
  <c r="C34" i="2"/>
  <c r="C26" i="2"/>
  <c r="C10" i="2" s="1"/>
  <c r="I9" i="6"/>
  <c r="I8" i="6" s="1"/>
  <c r="C33" i="2" l="1"/>
  <c r="C9" i="2" s="1"/>
</calcChain>
</file>

<file path=xl/sharedStrings.xml><?xml version="1.0" encoding="utf-8"?>
<sst xmlns="http://schemas.openxmlformats.org/spreadsheetml/2006/main" count="656" uniqueCount="243">
  <si>
    <t>Код классификации дохода</t>
  </si>
  <si>
    <t>Наименование</t>
  </si>
  <si>
    <t>ВСЕГО доходов</t>
  </si>
  <si>
    <t>НАЛОГОВЫЕ И НЕНАЛОГОВЫЕ ДОХОДЫ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</si>
  <si>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</si>
  <si>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</si>
  <si>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</si>
  <si>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</si>
  <si>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925 1 08 04020 01 1000 110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</si>
  <si>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</si>
  <si>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925 1 11 05035 10 1000 120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</si>
  <si>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</si>
  <si>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925 1 11 09045 10 0000 120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</si>
  <si>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</si>
  <si>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925 1 13 02995 10 0000 130</t>
  </si>
  <si>
    <t>Прочие доходы от компенсации затрат бюджетных поселений</t>
  </si>
  <si>
    <t>БЕЗВОЗМЕЗДНЫЕ ПОСТУПЛЕНИЯ</t>
  </si>
  <si>
    <t>925 2 02 01001 10 0000 151</t>
  </si>
  <si>
    <t>Дотация бюджетам поселений на выравнивание бюджетной обеспеченности</t>
  </si>
  <si>
    <t>925 2 02 01003 10 0000 151</t>
  </si>
  <si>
    <t>Дотация бюджетам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</si>
  <si>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</si>
  <si>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925 2 02 03003 10 0000 151</t>
  </si>
  <si>
    <t>925 2 02 03015 10 0000 151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</si>
  <si>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</si>
  <si>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</si>
  <si>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925 2 02 04012 10 0000 151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</si>
  <si>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</si>
  <si>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</si>
  <si>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НАЛОГИ НА ПРИБЫЛЬ, ДОХОДЫ</t>
  </si>
  <si>
    <t xml:space="preserve">Налог на доходы физических лиц 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</si>
  <si>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</si>
  <si>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</si>
  <si>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</si>
  <si>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</si>
  <si>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</si>
  <si>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</si>
  <si>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государственных и муниципальных унитарных предприятий, в том числе казенных)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</si>
  <si>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</si>
  <si>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КОМПЕНСАЦИЙ ЗАТРАТ ГОСУДАРСТВА</t>
  </si>
  <si>
    <t>Прочие доходы от компенсации затрат бюджетов поселений</t>
  </si>
  <si>
    <t>Дотации бюджетам субъектов Российской Федерации и муниципальных районов</t>
  </si>
  <si>
    <t>Дотации бюджетам поселений на выравнивание бюджетной обеспеченности</t>
  </si>
  <si>
    <t>Дотация бюджетам на поддержку мер по обеспечению сбалансированности бюджетов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</si>
  <si>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</si>
  <si>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</si>
  <si>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</si>
  <si>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Мин</t>
  </si>
  <si>
    <t>Рз</t>
  </si>
  <si>
    <t>ПР</t>
  </si>
  <si>
    <t>ЦСР</t>
  </si>
  <si>
    <t>ВР</t>
  </si>
  <si>
    <t>2</t>
  </si>
  <si>
    <t>3</t>
  </si>
  <si>
    <t>4</t>
  </si>
  <si>
    <t>6</t>
  </si>
  <si>
    <t>925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</si>
  <si>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</si>
  <si>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</si>
  <si>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</si>
  <si>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органов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</si>
  <si>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</si>
  <si>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</si>
  <si>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</si>
  <si>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Фонд  оплаты  труда  и  страховые  взносы</t>
  </si>
  <si>
    <t>121</t>
  </si>
  <si>
    <t>Иные  выплаты  персоналу, за  исключением  фонда  оплаты  труда</t>
  </si>
  <si>
    <t>122</t>
  </si>
  <si>
    <t>Функционирование законодательных ( представительных) органов государственной власти и  представительных  органов  муниципальных  образований</t>
  </si>
  <si>
    <t>03</t>
  </si>
  <si>
    <t>Центральный аппарат</t>
  </si>
  <si>
    <t>Упплата  прочих  налогов, сборов  и 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</si>
  <si>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</si>
  <si>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</si>
  <si>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Прочая  закупка    товаров, работ  и  услуг  для  муниципальных  нужд</t>
  </si>
  <si>
    <t>Обеспечение  деятельности  финансовых, налоговых  и  таможенных  органов и  органов  финансового  надзора (финансово-бюджетного) надзора</t>
  </si>
  <si>
    <t>06</t>
  </si>
  <si>
    <t>Межбюджетные трансферты</t>
  </si>
  <si>
    <t>Межбюджетные  трансферты  на  осуществление  полномочий  по  выполнению внешнего  муниципального  финансового  контроля</t>
  </si>
  <si>
    <t xml:space="preserve"> Межбюджетные трансферты</t>
  </si>
  <si>
    <t>540</t>
  </si>
  <si>
    <t xml:space="preserve">Межбюджетные  трансферты  на  осуществление  полномочий  по  выполнению  работы по  формированию, исполнению  бюджета поселения, администрирование  поступлений "Невыясненные  поступления, "  и  контроль  за  исполнением  бюджета </t>
  </si>
  <si>
    <t>Другие общегосударственные вопросы</t>
  </si>
  <si>
    <t>13</t>
  </si>
  <si>
    <t>Государственная регистрация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</si>
  <si>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</si>
  <si>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</si>
  <si>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 населения  на  территории  от  чрезвычайных  ситуаций  природного  и  техногенного  характера, гражданская  оборона</t>
  </si>
  <si>
    <t>09</t>
  </si>
  <si>
    <t>10</t>
  </si>
  <si>
    <t>Жилищно-коммунальное хозяйство</t>
  </si>
  <si>
    <t>05</t>
  </si>
  <si>
    <t>Благоустройство</t>
  </si>
  <si>
    <t>Уличное освещение</t>
  </si>
  <si>
    <t>ВСЕГО РАСХОДОВ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</si>
  <si>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</si>
  <si>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 представительных) органов  государственной власти и  представительных  органов  муниципальных  образований</t>
  </si>
  <si>
    <t>Обеспечение деятельности финансовых, налоговых и  таможенных  органов  и  органов  финансового  надзора</t>
  </si>
  <si>
    <t>Защита  населения   на  территории  от  чрезвычайных  ситуаций  природного  и  техногенного  характера, гражданская  оборона</t>
  </si>
  <si>
    <t>Код</t>
  </si>
  <si>
    <t>0000</t>
  </si>
  <si>
    <t>000</t>
  </si>
  <si>
    <t>Источники внутренного финансирования дефицитов бюджетов</t>
  </si>
  <si>
    <t>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</si>
  <si>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</si>
  <si>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</si>
  <si>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</si>
  <si>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</si>
  <si>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</si>
  <si>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</si>
  <si>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600</t>
  </si>
  <si>
    <t xml:space="preserve">Уменьшение остатков средств бюджетов </t>
  </si>
  <si>
    <t xml:space="preserve">Уменьшение прочих остатков средств бюджетов 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</si>
  <si>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</si>
  <si>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</si>
  <si>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</si>
  <si>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Приложение 6</t>
  </si>
  <si>
    <t>Код классификации источников финансирования дефицитов бюджетов</t>
  </si>
  <si>
    <t>Наименованиеглавного администратора источников финансирования дефицита бюджета муниципального образования сельского посления "Ёрмица", код классификации источников финансирования дефицита бюджета</t>
  </si>
  <si>
    <t>Кассовое исполнение 
(рублей)</t>
  </si>
  <si>
    <t>Межбюджетные трансферты из  бюджетов  сельских  поселений  бюджету муниципального  района  и  из  бюджета  муниципального  района бюджетам  поселений, в  соответствии  с  заключенными  муниципальными контрактами</t>
  </si>
  <si>
    <t>Кассовое исполнение,
 рублей</t>
  </si>
  <si>
    <t>Кассовое исполнение, рублей</t>
  </si>
  <si>
    <t>Администрация муниципального образования сельского поселения "Ёрмица"</t>
  </si>
  <si>
    <t>Управление Федеральной налоговой службы по Республике Коми</t>
  </si>
  <si>
    <t>Приложение 1</t>
  </si>
  <si>
    <t>Приложение 2</t>
  </si>
  <si>
    <t>1 00 00000 00 0000 000</t>
  </si>
  <si>
    <t>1 01 02000 01 0000 110</t>
  </si>
  <si>
    <t>1 01 02010 01 0000 110</t>
  </si>
  <si>
    <t>1 06 00000 00 0000 000</t>
  </si>
  <si>
    <t>1 06 01000 00 0000 110</t>
  </si>
  <si>
    <t>1 06 01030 10 1000 110</t>
  </si>
  <si>
    <t>1 08 00000 00 0000 000</t>
  </si>
  <si>
    <t>1 08 04000 01 0000 110</t>
  </si>
  <si>
    <t>1 08 04020 01 1000 110</t>
  </si>
  <si>
    <t>1 11 00000 00 0000 000</t>
  </si>
  <si>
    <t>1 11 05000 00 0000 000</t>
  </si>
  <si>
    <t>1 11 05035 10 0000 120</t>
  </si>
  <si>
    <t>1 11 09000 00 0000 120</t>
  </si>
  <si>
    <t>1 11 09045 10 0000 120</t>
  </si>
  <si>
    <t>1 13 00000 00 0000 000</t>
  </si>
  <si>
    <t>1 13 02995 10 0000 130</t>
  </si>
  <si>
    <t>2 00 00000 00 0000 000</t>
  </si>
  <si>
    <t>2 02 01000 00 0000 000</t>
  </si>
  <si>
    <t>2 02 01001 00 0000 151</t>
  </si>
  <si>
    <t>2 02 01001 10 0000 151</t>
  </si>
  <si>
    <t>2 02 01003 00 0000 151</t>
  </si>
  <si>
    <t>2 02 01003 10 0000 151</t>
  </si>
  <si>
    <t>2 02 03000 00 0000 151</t>
  </si>
  <si>
    <t>2 02 03003 00 0000 151</t>
  </si>
  <si>
    <t>2 02 03003 10 0000 151</t>
  </si>
  <si>
    <t>2 02 03015 00 0000 151</t>
  </si>
  <si>
    <t>2 02 03015 10 0000 151</t>
  </si>
  <si>
    <t>2 02 04000 00 0000 151</t>
  </si>
  <si>
    <t>2 02 04012 00 0000 151</t>
  </si>
  <si>
    <t>2 02 04012 10 0000 151</t>
  </si>
  <si>
    <t>1 01 00000 00 0000 000</t>
  </si>
  <si>
    <t>Приложение 4</t>
  </si>
  <si>
    <t>182 1 01 02010 01 2000 110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</si>
  <si>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 (пени, проценты)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</si>
  <si>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</si>
  <si>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</si>
  <si>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</si>
  <si>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990 90 01</t>
  </si>
  <si>
    <t>990 00 00</t>
  </si>
  <si>
    <t>990 90 02</t>
  </si>
  <si>
    <t>244</t>
  </si>
  <si>
    <t>990 51 18</t>
  </si>
  <si>
    <t>990 59 30</t>
  </si>
  <si>
    <t>Осуществление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</si>
  <si>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990 73 13</t>
  </si>
  <si>
    <t>990 73 17</t>
  </si>
  <si>
    <t>990 84 11</t>
  </si>
  <si>
    <t>990 84 15</t>
  </si>
  <si>
    <t>990 84 12</t>
  </si>
  <si>
    <t>Выполнение других обязательств органов местного самоуправления</t>
  </si>
  <si>
    <t>990 90 09</t>
  </si>
  <si>
    <t>990 92 71</t>
  </si>
  <si>
    <t>Иные выплаты населению</t>
  </si>
  <si>
    <t>360</t>
  </si>
  <si>
    <t>Резервный фонд администрации муниципального образования по предупреждению и ликвидации чрезвычайных ситуаций и последствий стихийных бедствий</t>
  </si>
  <si>
    <t>990 91 00</t>
  </si>
  <si>
    <t xml:space="preserve">Содержание  автомобильных  дорог  и  инженерных  сооруженийц  на  них  в  границах  поселений </t>
  </si>
  <si>
    <t>990 92 00</t>
  </si>
  <si>
    <t>Прочие мероприятия по благоустройству сельских поселений</t>
  </si>
  <si>
    <t>990 95 00</t>
  </si>
  <si>
    <t>Пенсионное обеспечение</t>
  </si>
  <si>
    <t>Иные пенсии, социальные доплаты к пенсиям</t>
  </si>
  <si>
    <t>990 90 18</t>
  </si>
  <si>
    <t>Выплаты пенсии за выслугу лет лицам, замещавшим должности муниципальной службы в муниципальном образовании</t>
  </si>
  <si>
    <t>312</t>
  </si>
  <si>
    <t>Социальная политика</t>
  </si>
  <si>
    <t>Всего</t>
  </si>
  <si>
    <t>Совет</t>
  </si>
  <si>
    <t>Приложение № 3</t>
  </si>
  <si>
    <t xml:space="preserve">РАСХОДЫ БЮДЖЕТА МУНИЦИПАЛЬНОГО ОБРАЗОВАНИЯ СЕЛЬСКОГО ПОСЕЛЕНИЯ "ЁРМИЦА" ЗА 2014 ГОД ПО РАЗДЕЛАМ, ПОДРАЗДЕЛАМ  КЛАССИФИКАЦИИ РАСХОДОВ БЮДЖЕТОВ РОССИЙСКОЙ ФЕДЕРАЦИИ </t>
  </si>
  <si>
    <t>922</t>
  </si>
  <si>
    <t>ВСЕГО:</t>
  </si>
  <si>
    <t>в том числе:</t>
  </si>
  <si>
    <t>853</t>
  </si>
  <si>
    <t>Упплата иных платежей</t>
  </si>
  <si>
    <t>РАСХОДЫ БЮДЖЕТА МУНИЦИПАЛЬНОГО ОБРАЗОВАНИЯ СЕЛЬСКОГО ПОСЕЛЕНИЯ "ЁРМИЦА" ЗА 2015 ГОД ПО ВЕДОМСТВЕННОЙ СТРУКТУРЕ РАСХОДОВ БЮДЖЕТА МУНИЦИПАЛЬНОГО ОБРАЗОВАНИЯ СЕЛЬСКОГО ПОСЕЛЕНИЯ "ЁРМИЦА"</t>
  </si>
  <si>
    <t>12</t>
  </si>
  <si>
    <t>07</t>
  </si>
  <si>
    <t>990 90 23</t>
  </si>
  <si>
    <t>Проведение мероприятий для детей и молодежи</t>
  </si>
  <si>
    <t>Молодежная политика и оздоровление детей</t>
  </si>
  <si>
    <t>Образование</t>
  </si>
  <si>
    <t>ДОХОДЫ БЮДЖЕТА МУНИЦИПАЛЬНОГО ОБРАЗОВАНИЯ СЕЛЬСКОГО ПОСЕЛЕНИЯ "ЁРМИЦА" ЗА 2015 ГОД ПО КОДАМ КЛАССИФИКАЦИИ ДОХОДОВ БЮДЖЕТОВ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</si>
  <si>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</si>
  <si>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по соответствующему платежу)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</si>
  <si>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</si>
  <si>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</si>
  <si>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</si>
  <si>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</si>
  <si>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</si>
  <si>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</si>
  <si>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925 2 02 03024 10 0000 151</t>
  </si>
  <si>
    <t>Субвенции бюджетам поселений на выполнение передаваемых полномочий субъектов Российской Федерации</t>
  </si>
  <si>
    <t>925 2 02 04014 10 0000 151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</si>
  <si>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</si>
  <si>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к проекту решения Совета МО СП "Ёрмица"      </t>
  </si>
  <si>
    <t>1 06 01030 10 2100 110</t>
  </si>
  <si>
    <t xml:space="preserve"> 1 06 06033 10 1000 110</t>
  </si>
  <si>
    <t xml:space="preserve"> 1 06 06033 10 2100 110</t>
  </si>
  <si>
    <t>1 06 06043 10 1000 110</t>
  </si>
  <si>
    <t xml:space="preserve"> 2 02 03024 10 0000 151</t>
  </si>
  <si>
    <t xml:space="preserve"> 2 02 03024 00 0000 151</t>
  </si>
  <si>
    <t>Субвенции бюджетам на выполнение передаваемых полномочий субъектов Российской Федерации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</si>
  <si>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</si>
  <si>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2 02 04014 10 0000 151</t>
  </si>
  <si>
    <t>2 02 04014 00 0000 151</t>
  </si>
  <si>
    <t>Межбюджетные трансферты, передаваемые бюджетам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</si>
  <si>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к проекту решения Совета МО СП "Ёрмица"   </t>
  </si>
  <si>
    <t>Молодёжная политика и оздоровление детей</t>
  </si>
  <si>
    <r>
      <t>И</t>
    </r>
    <r>
      <rPr>
        <b/>
        <sz val="8"/>
        <rFont val="Tahoma"/>
        <family val="2"/>
        <charset val="204"/>
      </rPr>
      <t xml:space="preserve">СТОЧНИКИ ФИНАНСИРОВАНИЯ ДЕФИЦИТА БЮДЖЕТА МУНИЦИПАЛЬНОГО ОБРАЗОВАНИЯ СЕЛЬСКОГО ПОСЕЛЕНИЯ </t>
    </r>
    <r>
      <rPr>
        <sz val="8"/>
        <rFont val="Tahoma"/>
        <family val="2"/>
        <charset val="204"/>
      </rPr>
      <t>"</t>
    </r>
    <r>
      <rPr>
        <b/>
        <sz val="8"/>
        <rFont val="Tahoma"/>
        <family val="2"/>
        <charset val="204"/>
      </rPr>
      <t xml:space="preserve">ЁРМИЦА" ЗА 2015 ГОД ПО КОДАМ КЛАССИФИКАЦИИ ИСТОЧНИКОВ ФИНАНСИРОВАНИЯ ДЕФИЦИТОВ БЮДЖЕТОВ </t>
    </r>
  </si>
  <si>
    <r>
      <t>И</t>
    </r>
    <r>
      <rPr>
        <b/>
        <sz val="8"/>
        <rFont val="Tahoma"/>
        <family val="2"/>
        <charset val="204"/>
      </rPr>
      <t xml:space="preserve">СТОЧНИКИ ФИНАНСИРОВАНИЯ ДЕФИЦИТА БЮДЖЕТА МУНИЦИПАЛЬНОГО ОБРАЗОВАНИЯ СЕЛЬСКОГО ПОСЕЛЕНИЯ </t>
    </r>
    <r>
      <rPr>
        <sz val="8"/>
        <rFont val="Tahoma"/>
        <family val="2"/>
        <charset val="204"/>
      </rPr>
      <t>"</t>
    </r>
    <r>
      <rPr>
        <b/>
        <sz val="8"/>
        <rFont val="Tahoma"/>
        <family val="2"/>
        <charset val="204"/>
      </rPr>
      <t>ЁРМИЦА" ЗА 2015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ОНОСЯЩИХСЯ К ИСТОЧНИКАМ ФИНАНСИРОВАНИЯ ДЕФИЦИТА БЮДЖЕТОВ</t>
    </r>
  </si>
  <si>
    <t>ДОХОДЫ БЮДЖЕТА МУНИЦИПАЛЬНОГО ОБРАЗОВАНИЯ СЕЛЬСКОГО ПОСЕЛЕНИЯ "ЁРМИЦА" ЗА 2015 ГОД ПО КОДАМ ВИДОВ ДОХОДОВ, ПОДВИДОВ ДОХОДОВ КЛАССИФИКАЦИИ ОПЕРАЦИЙ СЕКТОРА ГОСУДАРСТВЕННОГО УПРАВЛЕНИЯ, ОТНОСЯЩИХСЯ К ДОХОДАМ БЮДЖЕТА</t>
  </si>
  <si>
    <t xml:space="preserve">                                                                                   Приложение 5 к проекту решения Совета                                                                                                      МО СП "Ёрмица" от "  " марта 2016 г. № 3-26/2 </t>
  </si>
  <si>
    <t xml:space="preserve">от "  " марта 2016 г. № 3-26/2 </t>
  </si>
  <si>
    <t>от "  " марта 2016 г. № 3-26/2</t>
  </si>
  <si>
    <t>25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</si>
</sst>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 ;[Red]\-0\ "/>
    <numFmt numFmtId="165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Tahoma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ahoma"/>
      <family val="2"/>
      <charset val="204"/>
    </font>
    <font>
      <b/>
      <sz val="10"/>
      <name val="Tahoma"/>
      <family val="2"/>
      <charset val="204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8"/>
      <color rgb="FFFF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" fontId="5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 applyProtection="1">
      <alignment horizontal="justify" vertical="top" wrapText="1"/>
      <protection locked="0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center"/>
    </xf>
    <xf numFmtId="0" fontId="0" fillId="0" borderId="1" xfId="0" applyBorder="1"/>
    <xf numFmtId="0" fontId="8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justify" wrapText="1"/>
    </xf>
    <xf numFmtId="165" fontId="7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165" fontId="7" fillId="0" borderId="1" xfId="0" applyNumberFormat="1" applyFont="1" applyBorder="1"/>
    <xf numFmtId="165" fontId="8" fillId="0" borderId="1" xfId="0" applyNumberFormat="1" applyFont="1" applyBorder="1" applyAlignment="1">
      <alignment horizontal="right"/>
    </xf>
    <xf numFmtId="0" fontId="8" fillId="0" borderId="3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vertical="center" readingOrder="1"/>
    </xf>
    <xf numFmtId="49" fontId="2" fillId="0" borderId="0" xfId="0" applyNumberFormat="1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165" fontId="7" fillId="0" borderId="0" xfId="0" applyNumberFormat="1" applyFont="1" applyAlignment="1">
      <alignment horizontal="right"/>
    </xf>
    <xf numFmtId="165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49" fontId="8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 wrapText="1"/>
    </xf>
    <xf numFmtId="165" fontId="8" fillId="0" borderId="1" xfId="0" applyNumberFormat="1" applyFont="1" applyBorder="1" applyAlignment="1"/>
    <xf numFmtId="165" fontId="8" fillId="0" borderId="7" xfId="0" applyNumberFormat="1" applyFont="1" applyBorder="1" applyAlignment="1">
      <alignment vertical="center"/>
    </xf>
    <xf numFmtId="165" fontId="7" fillId="0" borderId="7" xfId="0" applyNumberFormat="1" applyFont="1" applyBorder="1" applyAlignment="1"/>
    <xf numFmtId="165" fontId="7" fillId="0" borderId="1" xfId="0" applyNumberFormat="1" applyFont="1" applyBorder="1" applyAlignment="1"/>
    <xf numFmtId="165" fontId="7" fillId="0" borderId="7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wrapText="1"/>
    </xf>
    <xf numFmtId="165" fontId="8" fillId="0" borderId="7" xfId="0" applyNumberFormat="1" applyFont="1" applyBorder="1" applyAlignment="1"/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vertical="center" wrapText="1" readingOrder="1"/>
    </xf>
    <xf numFmtId="49" fontId="2" fillId="0" borderId="5" xfId="0" applyNumberFormat="1" applyFont="1" applyFill="1" applyBorder="1" applyAlignment="1" applyProtection="1">
      <alignment vertical="center" wrapText="1" readingOrder="1"/>
    </xf>
    <xf numFmtId="0" fontId="2" fillId="0" borderId="4" xfId="0" applyFont="1" applyBorder="1" applyAlignment="1" applyProtection="1">
      <alignment vertical="center" wrapText="1" readingOrder="1"/>
    </xf>
    <xf numFmtId="0" fontId="2" fillId="0" borderId="5" xfId="0" applyFont="1" applyBorder="1" applyAlignment="1" applyProtection="1">
      <alignment vertical="center" wrapText="1" readingOrder="1"/>
    </xf>
    <xf numFmtId="49" fontId="5" fillId="0" borderId="4" xfId="0" applyNumberFormat="1" applyFont="1" applyFill="1" applyBorder="1" applyAlignment="1" applyProtection="1">
      <alignment vertical="center" wrapText="1" readingOrder="1"/>
    </xf>
    <xf numFmtId="49" fontId="5" fillId="0" borderId="5" xfId="0" applyNumberFormat="1" applyFont="1" applyFill="1" applyBorder="1" applyAlignment="1" applyProtection="1">
      <alignment vertical="center" wrapText="1" readingOrder="1"/>
    </xf>
    <xf numFmtId="49" fontId="2" fillId="0" borderId="4" xfId="0" applyNumberFormat="1" applyFont="1" applyFill="1" applyBorder="1" applyAlignment="1" applyProtection="1">
      <alignment horizontal="left" vertical="center" wrapText="1" readingOrder="1"/>
    </xf>
    <xf numFmtId="49" fontId="2" fillId="0" borderId="5" xfId="0" applyNumberFormat="1" applyFont="1" applyFill="1" applyBorder="1" applyAlignment="1" applyProtection="1">
      <alignment horizontal="left" vertical="center" wrapText="1" readingOrder="1"/>
    </xf>
    <xf numFmtId="49" fontId="5" fillId="0" borderId="4" xfId="0" applyNumberFormat="1" applyFont="1" applyFill="1" applyBorder="1" applyAlignment="1" applyProtection="1">
      <alignment horizontal="left" vertical="center" wrapText="1" readingOrder="1"/>
    </xf>
    <xf numFmtId="49" fontId="5" fillId="0" borderId="5" xfId="0" applyNumberFormat="1" applyFont="1" applyFill="1" applyBorder="1" applyAlignment="1" applyProtection="1">
      <alignment horizontal="left" vertical="center" wrapText="1" readingOrder="1"/>
    </xf>
    <xf numFmtId="165" fontId="8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 horizontal="right"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65" fontId="8" fillId="0" borderId="4" xfId="0" applyNumberFormat="1" applyFont="1" applyBorder="1" applyAlignment="1">
      <alignment horizontal="right"/>
    </xf>
    <xf numFmtId="165" fontId="8" fillId="0" borderId="5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3"/>
  <sheetViews>
    <sheetView view="pageBreakPreview" zoomScaleSheetLayoutView="100" workbookViewId="0">
      <selection activeCell="C3" sqref="C3"/>
    </sheetView>
  </sheetViews>
  <sheetFormatPr defaultRowHeight="15" x14ac:dyDescent="0.25"/>
  <cols>
    <col min="1" max="1" width="29" customWidth="1"/>
    <col min="2" max="2" width="62.85546875" customWidth="1"/>
    <col min="3" max="3" width="26" customWidth="1"/>
  </cols>
  <sheetData>
    <row r="1" spans="1:3" x14ac:dyDescent="0.25">
      <c r="A1" s="13"/>
      <c r="B1" s="49"/>
      <c r="C1" s="91" t="s">
        <v>125</v>
      </c>
    </row>
    <row r="2" spans="1:3" x14ac:dyDescent="0.25">
      <c r="A2" s="13"/>
      <c r="B2" s="49"/>
      <c r="C2" s="91" t="s">
        <v>222</v>
      </c>
    </row>
    <row r="3" spans="1:3" x14ac:dyDescent="0.25">
      <c r="A3" s="13"/>
      <c r="B3" s="48"/>
      <c r="C3" s="92" t="s">
        <v>241</v>
      </c>
    </row>
    <row r="4" spans="1:3" ht="15" hidden="1" customHeight="1" x14ac:dyDescent="0.25">
      <c r="A4" s="13"/>
      <c r="B4" s="13"/>
      <c r="C4" s="48"/>
    </row>
    <row r="5" spans="1:3" x14ac:dyDescent="0.25">
      <c r="A5" s="13"/>
      <c r="B5" s="13"/>
      <c r="C5" s="13"/>
    </row>
    <row r="6" spans="1:3" x14ac:dyDescent="0.25">
      <c r="A6" s="106"/>
      <c r="B6" s="106"/>
      <c r="C6" s="106"/>
    </row>
    <row r="7" spans="1:3" ht="15" customHeight="1" x14ac:dyDescent="0.25">
      <c r="A7" s="104" t="s">
        <v>209</v>
      </c>
      <c r="B7" s="104"/>
      <c r="C7" s="104"/>
    </row>
    <row r="8" spans="1:3" ht="15" customHeight="1" x14ac:dyDescent="0.25">
      <c r="A8" s="105"/>
      <c r="B8" s="105"/>
      <c r="C8" s="105"/>
    </row>
    <row r="9" spans="1:3" x14ac:dyDescent="0.25">
      <c r="A9" s="34" t="s">
        <v>0</v>
      </c>
      <c r="B9" s="34" t="s">
        <v>1</v>
      </c>
      <c r="C9" s="34" t="s">
        <v>122</v>
      </c>
    </row>
    <row r="10" spans="1:3" x14ac:dyDescent="0.25">
      <c r="A10" s="32">
        <v>1</v>
      </c>
      <c r="B10" s="32">
        <v>2</v>
      </c>
      <c r="C10" s="32">
        <v>3</v>
      </c>
    </row>
    <row r="11" spans="1:3" x14ac:dyDescent="0.25">
      <c r="A11" s="33" t="s">
        <v>2</v>
      </c>
      <c r="B11" s="33"/>
      <c r="C11" s="51">
        <f>C12+C21</f>
        <v>3362075.3899999997</v>
      </c>
    </row>
    <row r="12" spans="1:3" ht="31.5" customHeight="1" x14ac:dyDescent="0.25">
      <c r="A12" s="33">
        <v>182</v>
      </c>
      <c r="B12" s="80" t="s">
        <v>124</v>
      </c>
      <c r="C12" s="46">
        <f>SUM(C13:C20)</f>
        <v>106734.58</v>
      </c>
    </row>
    <row r="13" spans="1:3" ht="43.5" x14ac:dyDescent="0.25">
      <c r="A13" s="29" t="s">
        <v>4</v>
      </c>
      <c r="B13" s="45" t="s">
        <v>5</v>
      </c>
      <c r="C13" s="46">
        <v>100379.06</v>
      </c>
    </row>
    <row r="14" spans="1:3" ht="43.5" x14ac:dyDescent="0.25">
      <c r="A14" s="29" t="s">
        <v>159</v>
      </c>
      <c r="B14" s="45" t="s">
        <v>160</v>
      </c>
      <c r="C14" s="46">
        <v>0</v>
      </c>
    </row>
    <row r="15" spans="1:3" ht="22.5" x14ac:dyDescent="0.25">
      <c r="A15" s="29" t="s">
        <v>161</v>
      </c>
      <c r="B15" s="45" t="s">
        <v>162</v>
      </c>
      <c r="C15" s="46">
        <v>12.08</v>
      </c>
    </row>
    <row r="16" spans="1:3" ht="22.5" x14ac:dyDescent="0.25">
      <c r="A16" s="29" t="s">
        <v>6</v>
      </c>
      <c r="B16" s="45" t="s">
        <v>7</v>
      </c>
      <c r="C16" s="47">
        <v>4461.5200000000004</v>
      </c>
    </row>
    <row r="17" spans="1:3" ht="36" customHeight="1" x14ac:dyDescent="0.25">
      <c r="A17" s="29" t="s">
        <v>210</v>
      </c>
      <c r="B17" s="45" t="s">
        <v>211</v>
      </c>
      <c r="C17" s="47">
        <v>11.16</v>
      </c>
    </row>
    <row r="18" spans="1:3" ht="42" x14ac:dyDescent="0.25">
      <c r="A18" s="29" t="s">
        <v>212</v>
      </c>
      <c r="B18" s="94" t="s">
        <v>213</v>
      </c>
      <c r="C18" s="46">
        <v>1530.25</v>
      </c>
    </row>
    <row r="19" spans="1:3" ht="31.5" x14ac:dyDescent="0.25">
      <c r="A19" s="31" t="s">
        <v>215</v>
      </c>
      <c r="B19" s="94" t="s">
        <v>214</v>
      </c>
      <c r="C19" s="46">
        <v>-0.92</v>
      </c>
    </row>
    <row r="20" spans="1:3" ht="42" x14ac:dyDescent="0.25">
      <c r="A20" s="31" t="s">
        <v>216</v>
      </c>
      <c r="B20" s="94" t="s">
        <v>217</v>
      </c>
      <c r="C20" s="46">
        <v>341.43</v>
      </c>
    </row>
    <row r="21" spans="1:3" ht="22.5" x14ac:dyDescent="0.25">
      <c r="A21" s="33">
        <v>925</v>
      </c>
      <c r="B21" s="79" t="s">
        <v>123</v>
      </c>
      <c r="C21" s="50">
        <f>SUM(C22:C32)</f>
        <v>3255340.8099999996</v>
      </c>
    </row>
    <row r="22" spans="1:3" ht="43.5" x14ac:dyDescent="0.25">
      <c r="A22" s="31" t="s">
        <v>8</v>
      </c>
      <c r="B22" s="45" t="s">
        <v>9</v>
      </c>
      <c r="C22" s="47">
        <v>7840</v>
      </c>
    </row>
    <row r="23" spans="1:3" ht="33" x14ac:dyDescent="0.25">
      <c r="A23" s="31" t="s">
        <v>10</v>
      </c>
      <c r="B23" s="45" t="s">
        <v>11</v>
      </c>
      <c r="C23" s="46">
        <v>35424.089999999997</v>
      </c>
    </row>
    <row r="24" spans="1:3" ht="43.5" x14ac:dyDescent="0.25">
      <c r="A24" s="31" t="s">
        <v>12</v>
      </c>
      <c r="B24" s="45" t="s">
        <v>13</v>
      </c>
      <c r="C24" s="46">
        <v>72211.070000000007</v>
      </c>
    </row>
    <row r="25" spans="1:3" x14ac:dyDescent="0.25">
      <c r="A25" s="31" t="s">
        <v>14</v>
      </c>
      <c r="B25" s="45" t="s">
        <v>15</v>
      </c>
      <c r="C25" s="46">
        <v>60585.1</v>
      </c>
    </row>
    <row r="26" spans="1:3" x14ac:dyDescent="0.25">
      <c r="A26" s="29" t="s">
        <v>17</v>
      </c>
      <c r="B26" s="45" t="s">
        <v>18</v>
      </c>
      <c r="C26" s="46">
        <v>1014510</v>
      </c>
    </row>
    <row r="27" spans="1:3" ht="22.5" x14ac:dyDescent="0.25">
      <c r="A27" s="29" t="s">
        <v>19</v>
      </c>
      <c r="B27" s="45" t="s">
        <v>20</v>
      </c>
      <c r="C27" s="46">
        <v>1078800</v>
      </c>
    </row>
    <row r="28" spans="1:3" ht="22.5" x14ac:dyDescent="0.25">
      <c r="A28" s="29" t="s">
        <v>22</v>
      </c>
      <c r="B28" s="45" t="s">
        <v>24</v>
      </c>
      <c r="C28" s="46">
        <v>3370</v>
      </c>
    </row>
    <row r="29" spans="1:3" ht="22.5" x14ac:dyDescent="0.25">
      <c r="A29" s="29" t="s">
        <v>23</v>
      </c>
      <c r="B29" s="45" t="s">
        <v>25</v>
      </c>
      <c r="C29" s="46">
        <v>51680</v>
      </c>
    </row>
    <row r="30" spans="1:3" ht="22.5" x14ac:dyDescent="0.25">
      <c r="A30" s="95" t="s">
        <v>218</v>
      </c>
      <c r="B30" s="45" t="s">
        <v>219</v>
      </c>
      <c r="C30" s="46">
        <v>21279</v>
      </c>
    </row>
    <row r="31" spans="1:3" ht="33" x14ac:dyDescent="0.25">
      <c r="A31" s="29" t="s">
        <v>26</v>
      </c>
      <c r="B31" s="45" t="s">
        <v>27</v>
      </c>
      <c r="C31" s="46">
        <v>908841.55</v>
      </c>
    </row>
    <row r="32" spans="1:3" ht="33" x14ac:dyDescent="0.25">
      <c r="A32" s="29" t="s">
        <v>220</v>
      </c>
      <c r="B32" s="45" t="s">
        <v>221</v>
      </c>
      <c r="C32" s="46">
        <v>800</v>
      </c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</sheetData>
  <mergeCells count="2">
    <mergeCell ref="A7:C8"/>
    <mergeCell ref="A6:C6"/>
  </mergeCells>
  <pageMargins left="0.23622047244094491" right="0.23622047244094491" top="0.7480314960629921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view="pageBreakPreview" zoomScaleSheetLayoutView="100" workbookViewId="0">
      <selection activeCell="C3" sqref="C3"/>
    </sheetView>
  </sheetViews>
  <sheetFormatPr defaultColWidth="53.85546875" defaultRowHeight="15" x14ac:dyDescent="0.25"/>
  <cols>
    <col min="1" max="1" width="26.85546875" customWidth="1"/>
    <col min="3" max="3" width="16.42578125" customWidth="1"/>
    <col min="4" max="4" width="6.28515625" customWidth="1"/>
  </cols>
  <sheetData>
    <row r="1" spans="1:3" x14ac:dyDescent="0.25">
      <c r="A1" s="13"/>
      <c r="B1" s="49"/>
      <c r="C1" s="53" t="s">
        <v>126</v>
      </c>
    </row>
    <row r="2" spans="1:3" x14ac:dyDescent="0.25">
      <c r="A2" s="13"/>
      <c r="B2" s="49"/>
      <c r="C2" s="87" t="s">
        <v>234</v>
      </c>
    </row>
    <row r="3" spans="1:3" x14ac:dyDescent="0.25">
      <c r="A3" s="13"/>
      <c r="B3" s="48"/>
      <c r="C3" s="87" t="s">
        <v>241</v>
      </c>
    </row>
    <row r="4" spans="1:3" x14ac:dyDescent="0.25">
      <c r="A4" s="13"/>
      <c r="B4" s="13"/>
      <c r="C4" s="48"/>
    </row>
    <row r="5" spans="1:3" ht="43.5" customHeight="1" x14ac:dyDescent="0.25">
      <c r="A5" s="104" t="s">
        <v>238</v>
      </c>
      <c r="B5" s="104"/>
      <c r="C5" s="104"/>
    </row>
    <row r="6" spans="1:3" x14ac:dyDescent="0.25">
      <c r="A6" s="52"/>
      <c r="B6" s="52"/>
      <c r="C6" s="52"/>
    </row>
    <row r="7" spans="1:3" ht="31.5" x14ac:dyDescent="0.25">
      <c r="A7" s="41" t="s">
        <v>0</v>
      </c>
      <c r="B7" s="41" t="s">
        <v>1</v>
      </c>
      <c r="C7" s="96" t="s">
        <v>121</v>
      </c>
    </row>
    <row r="8" spans="1:3" x14ac:dyDescent="0.25">
      <c r="A8" s="39">
        <v>1</v>
      </c>
      <c r="B8" s="39">
        <v>2</v>
      </c>
      <c r="C8" s="33">
        <v>3</v>
      </c>
    </row>
    <row r="9" spans="1:3" x14ac:dyDescent="0.25">
      <c r="A9" s="38" t="s">
        <v>2</v>
      </c>
      <c r="B9" s="38"/>
      <c r="C9" s="97">
        <f>C10+C33</f>
        <v>3362075.3899999997</v>
      </c>
    </row>
    <row r="10" spans="1:3" x14ac:dyDescent="0.25">
      <c r="A10" s="54" t="s">
        <v>127</v>
      </c>
      <c r="B10" s="55" t="s">
        <v>3</v>
      </c>
      <c r="C10" s="98">
        <f>C11+C15+C19+C23+C26+C31</f>
        <v>282794.83999999997</v>
      </c>
    </row>
    <row r="11" spans="1:3" x14ac:dyDescent="0.25">
      <c r="A11" s="30" t="s">
        <v>157</v>
      </c>
      <c r="B11" s="57" t="s">
        <v>29</v>
      </c>
      <c r="C11" s="99">
        <f>C12</f>
        <v>100391.14</v>
      </c>
    </row>
    <row r="12" spans="1:3" x14ac:dyDescent="0.25">
      <c r="A12" s="43" t="s">
        <v>128</v>
      </c>
      <c r="B12" s="58" t="s">
        <v>30</v>
      </c>
      <c r="C12" s="100">
        <f>SUM(C13:C14)</f>
        <v>100391.14</v>
      </c>
    </row>
    <row r="13" spans="1:3" ht="52.5" x14ac:dyDescent="0.25">
      <c r="A13" s="30" t="s">
        <v>129</v>
      </c>
      <c r="B13" s="57" t="s">
        <v>5</v>
      </c>
      <c r="C13" s="99">
        <v>100379.06</v>
      </c>
    </row>
    <row r="14" spans="1:3" ht="31.5" x14ac:dyDescent="0.25">
      <c r="A14" s="30" t="s">
        <v>163</v>
      </c>
      <c r="B14" s="57" t="s">
        <v>162</v>
      </c>
      <c r="C14" s="99">
        <v>12.08</v>
      </c>
    </row>
    <row r="15" spans="1:3" x14ac:dyDescent="0.25">
      <c r="A15" s="43" t="s">
        <v>130</v>
      </c>
      <c r="B15" s="58" t="s">
        <v>31</v>
      </c>
      <c r="C15" s="100">
        <f>C16</f>
        <v>4472.68</v>
      </c>
    </row>
    <row r="16" spans="1:3" x14ac:dyDescent="0.25">
      <c r="A16" s="43" t="s">
        <v>131</v>
      </c>
      <c r="B16" s="58" t="s">
        <v>32</v>
      </c>
      <c r="C16" s="100">
        <f>SUM(C17:C18)</f>
        <v>4472.68</v>
      </c>
    </row>
    <row r="17" spans="1:3" ht="31.5" x14ac:dyDescent="0.25">
      <c r="A17" s="30" t="s">
        <v>132</v>
      </c>
      <c r="B17" s="57" t="s">
        <v>7</v>
      </c>
      <c r="C17" s="101">
        <v>4461.5200000000004</v>
      </c>
    </row>
    <row r="18" spans="1:3" ht="31.5" x14ac:dyDescent="0.25">
      <c r="A18" s="30" t="s">
        <v>223</v>
      </c>
      <c r="B18" s="57" t="s">
        <v>211</v>
      </c>
      <c r="C18" s="101">
        <v>11.16</v>
      </c>
    </row>
    <row r="19" spans="1:3" x14ac:dyDescent="0.25">
      <c r="A19" s="43" t="s">
        <v>130</v>
      </c>
      <c r="B19" s="58" t="s">
        <v>33</v>
      </c>
      <c r="C19" s="102">
        <f>SUM(C20:C22)</f>
        <v>1870.76</v>
      </c>
    </row>
    <row r="20" spans="1:3" ht="42" x14ac:dyDescent="0.25">
      <c r="A20" s="29" t="s">
        <v>224</v>
      </c>
      <c r="B20" s="94" t="s">
        <v>213</v>
      </c>
      <c r="C20" s="46">
        <v>1530.25</v>
      </c>
    </row>
    <row r="21" spans="1:3" ht="31.5" x14ac:dyDescent="0.25">
      <c r="A21" s="31" t="s">
        <v>225</v>
      </c>
      <c r="B21" s="94" t="s">
        <v>214</v>
      </c>
      <c r="C21" s="46">
        <v>-0.92</v>
      </c>
    </row>
    <row r="22" spans="1:3" ht="42" x14ac:dyDescent="0.25">
      <c r="A22" s="31" t="s">
        <v>226</v>
      </c>
      <c r="B22" s="94" t="s">
        <v>217</v>
      </c>
      <c r="C22" s="46">
        <v>341.43</v>
      </c>
    </row>
    <row r="23" spans="1:3" x14ac:dyDescent="0.25">
      <c r="A23" s="42" t="s">
        <v>133</v>
      </c>
      <c r="B23" s="58" t="s">
        <v>34</v>
      </c>
      <c r="C23" s="100">
        <f>C24</f>
        <v>7840</v>
      </c>
    </row>
    <row r="24" spans="1:3" ht="31.5" x14ac:dyDescent="0.25">
      <c r="A24" s="37" t="s">
        <v>134</v>
      </c>
      <c r="B24" s="57" t="s">
        <v>35</v>
      </c>
      <c r="C24" s="99">
        <f>C25</f>
        <v>7840</v>
      </c>
    </row>
    <row r="25" spans="1:3" ht="42" x14ac:dyDescent="0.25">
      <c r="A25" s="37" t="s">
        <v>135</v>
      </c>
      <c r="B25" s="57" t="s">
        <v>9</v>
      </c>
      <c r="C25" s="101">
        <v>7840</v>
      </c>
    </row>
    <row r="26" spans="1:3" ht="21" x14ac:dyDescent="0.25">
      <c r="A26" s="37" t="s">
        <v>136</v>
      </c>
      <c r="B26" s="57" t="s">
        <v>36</v>
      </c>
      <c r="C26" s="101">
        <f>C27+C29</f>
        <v>107635.16</v>
      </c>
    </row>
    <row r="27" spans="1:3" ht="42" x14ac:dyDescent="0.25">
      <c r="A27" s="37" t="s">
        <v>137</v>
      </c>
      <c r="B27" s="57" t="s">
        <v>37</v>
      </c>
      <c r="C27" s="101">
        <f>C28</f>
        <v>35424.089999999997</v>
      </c>
    </row>
    <row r="28" spans="1:3" ht="42" x14ac:dyDescent="0.25">
      <c r="A28" s="37" t="s">
        <v>138</v>
      </c>
      <c r="B28" s="57" t="s">
        <v>11</v>
      </c>
      <c r="C28" s="99">
        <v>35424.089999999997</v>
      </c>
    </row>
    <row r="29" spans="1:3" ht="52.5" x14ac:dyDescent="0.25">
      <c r="A29" s="37" t="s">
        <v>139</v>
      </c>
      <c r="B29" s="57" t="s">
        <v>38</v>
      </c>
      <c r="C29" s="99">
        <f>C30</f>
        <v>72211.070000000007</v>
      </c>
    </row>
    <row r="30" spans="1:3" ht="52.5" x14ac:dyDescent="0.25">
      <c r="A30" s="37" t="s">
        <v>140</v>
      </c>
      <c r="B30" s="57" t="s">
        <v>13</v>
      </c>
      <c r="C30" s="99">
        <v>72211.070000000007</v>
      </c>
    </row>
    <row r="31" spans="1:3" ht="21" x14ac:dyDescent="0.25">
      <c r="A31" s="37" t="s">
        <v>141</v>
      </c>
      <c r="B31" s="57" t="s">
        <v>39</v>
      </c>
      <c r="C31" s="99">
        <f>C32</f>
        <v>60585.1</v>
      </c>
    </row>
    <row r="32" spans="1:3" x14ac:dyDescent="0.25">
      <c r="A32" s="37" t="s">
        <v>142</v>
      </c>
      <c r="B32" s="57" t="s">
        <v>40</v>
      </c>
      <c r="C32" s="99">
        <v>60585.1</v>
      </c>
    </row>
    <row r="33" spans="1:3" x14ac:dyDescent="0.25">
      <c r="A33" s="54" t="s">
        <v>143</v>
      </c>
      <c r="B33" s="56" t="s">
        <v>16</v>
      </c>
      <c r="C33" s="103">
        <f>C34+C39+C46</f>
        <v>3079280.55</v>
      </c>
    </row>
    <row r="34" spans="1:3" ht="21" x14ac:dyDescent="0.25">
      <c r="A34" s="30" t="s">
        <v>144</v>
      </c>
      <c r="B34" s="57" t="s">
        <v>41</v>
      </c>
      <c r="C34" s="99">
        <f>C35+C37</f>
        <v>2093310</v>
      </c>
    </row>
    <row r="35" spans="1:3" x14ac:dyDescent="0.25">
      <c r="A35" s="30" t="s">
        <v>145</v>
      </c>
      <c r="B35" s="57" t="s">
        <v>44</v>
      </c>
      <c r="C35" s="99">
        <f>C36</f>
        <v>1014510</v>
      </c>
    </row>
    <row r="36" spans="1:3" ht="21" x14ac:dyDescent="0.25">
      <c r="A36" s="30" t="s">
        <v>146</v>
      </c>
      <c r="B36" s="57" t="s">
        <v>42</v>
      </c>
      <c r="C36" s="99">
        <v>1014510</v>
      </c>
    </row>
    <row r="37" spans="1:3" ht="21" x14ac:dyDescent="0.25">
      <c r="A37" s="30" t="s">
        <v>147</v>
      </c>
      <c r="B37" s="57" t="s">
        <v>43</v>
      </c>
      <c r="C37" s="99">
        <f>C38</f>
        <v>1078800</v>
      </c>
    </row>
    <row r="38" spans="1:3" ht="21" x14ac:dyDescent="0.25">
      <c r="A38" s="30" t="s">
        <v>148</v>
      </c>
      <c r="B38" s="57" t="s">
        <v>20</v>
      </c>
      <c r="C38" s="99">
        <v>1078800</v>
      </c>
    </row>
    <row r="39" spans="1:3" ht="21" x14ac:dyDescent="0.25">
      <c r="A39" s="30" t="s">
        <v>149</v>
      </c>
      <c r="B39" s="57" t="s">
        <v>21</v>
      </c>
      <c r="C39" s="99">
        <f>C40+C42+C44</f>
        <v>76329</v>
      </c>
    </row>
    <row r="40" spans="1:3" ht="21" x14ac:dyDescent="0.25">
      <c r="A40" s="30" t="s">
        <v>150</v>
      </c>
      <c r="B40" s="57" t="s">
        <v>45</v>
      </c>
      <c r="C40" s="99">
        <f>C41</f>
        <v>3370</v>
      </c>
    </row>
    <row r="41" spans="1:3" ht="21" x14ac:dyDescent="0.25">
      <c r="A41" s="30" t="s">
        <v>151</v>
      </c>
      <c r="B41" s="57" t="s">
        <v>24</v>
      </c>
      <c r="C41" s="99">
        <v>3370</v>
      </c>
    </row>
    <row r="42" spans="1:3" ht="21" x14ac:dyDescent="0.25">
      <c r="A42" s="30" t="s">
        <v>152</v>
      </c>
      <c r="B42" s="57" t="s">
        <v>46</v>
      </c>
      <c r="C42" s="99">
        <f>C43</f>
        <v>51680</v>
      </c>
    </row>
    <row r="43" spans="1:3" ht="31.5" x14ac:dyDescent="0.25">
      <c r="A43" s="30" t="s">
        <v>153</v>
      </c>
      <c r="B43" s="57" t="s">
        <v>25</v>
      </c>
      <c r="C43" s="99">
        <v>51680</v>
      </c>
    </row>
    <row r="44" spans="1:3" ht="22.5" x14ac:dyDescent="0.25">
      <c r="A44" s="95" t="s">
        <v>228</v>
      </c>
      <c r="B44" s="45" t="s">
        <v>229</v>
      </c>
      <c r="C44" s="99">
        <v>21279</v>
      </c>
    </row>
    <row r="45" spans="1:3" ht="22.5" x14ac:dyDescent="0.25">
      <c r="A45" s="95" t="s">
        <v>227</v>
      </c>
      <c r="B45" s="45" t="s">
        <v>219</v>
      </c>
      <c r="C45" s="46">
        <v>21279</v>
      </c>
    </row>
    <row r="46" spans="1:3" x14ac:dyDescent="0.25">
      <c r="A46" s="30" t="s">
        <v>154</v>
      </c>
      <c r="B46" s="57" t="s">
        <v>28</v>
      </c>
      <c r="C46" s="99">
        <f>C48+C50</f>
        <v>909641.55</v>
      </c>
    </row>
    <row r="47" spans="1:3" ht="31.5" x14ac:dyDescent="0.25">
      <c r="A47" s="30" t="s">
        <v>155</v>
      </c>
      <c r="B47" s="57" t="s">
        <v>27</v>
      </c>
      <c r="C47" s="99">
        <f>C48</f>
        <v>908841.55</v>
      </c>
    </row>
    <row r="48" spans="1:3" ht="31.5" x14ac:dyDescent="0.25">
      <c r="A48" s="30" t="s">
        <v>156</v>
      </c>
      <c r="B48" s="57" t="s">
        <v>230</v>
      </c>
      <c r="C48" s="99">
        <v>908841.55</v>
      </c>
    </row>
    <row r="49" spans="1:3" ht="43.5" x14ac:dyDescent="0.25">
      <c r="A49" s="29" t="s">
        <v>232</v>
      </c>
      <c r="B49" s="45" t="s">
        <v>233</v>
      </c>
      <c r="C49" s="46">
        <v>800</v>
      </c>
    </row>
    <row r="50" spans="1:3" ht="43.5" x14ac:dyDescent="0.25">
      <c r="A50" s="29" t="s">
        <v>231</v>
      </c>
      <c r="B50" s="45" t="s">
        <v>221</v>
      </c>
      <c r="C50" s="46">
        <v>800</v>
      </c>
    </row>
  </sheetData>
  <mergeCells count="1">
    <mergeCell ref="A5:C5"/>
  </mergeCells>
  <pageMargins left="3.937007874015748E-2" right="3.937007874015748E-2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view="pageBreakPreview" zoomScaleSheetLayoutView="100" workbookViewId="0">
      <selection activeCell="G3" sqref="G3"/>
    </sheetView>
  </sheetViews>
  <sheetFormatPr defaultRowHeight="15" x14ac:dyDescent="0.25"/>
  <cols>
    <col min="1" max="1" width="50.140625" customWidth="1"/>
    <col min="2" max="2" width="6.85546875" customWidth="1"/>
    <col min="3" max="4" width="4.85546875" customWidth="1"/>
    <col min="6" max="6" width="6.5703125" customWidth="1"/>
    <col min="7" max="7" width="12.28515625" customWidth="1"/>
  </cols>
  <sheetData>
    <row r="1" spans="1:7" x14ac:dyDescent="0.25">
      <c r="G1" s="64" t="s">
        <v>158</v>
      </c>
    </row>
    <row r="2" spans="1:7" x14ac:dyDescent="0.25">
      <c r="G2" s="64" t="s">
        <v>234</v>
      </c>
    </row>
    <row r="3" spans="1:7" x14ac:dyDescent="0.25">
      <c r="G3" s="64" t="s">
        <v>240</v>
      </c>
    </row>
    <row r="6" spans="1:7" ht="39" customHeight="1" x14ac:dyDescent="0.25">
      <c r="A6" s="104" t="s">
        <v>202</v>
      </c>
      <c r="B6" s="104"/>
      <c r="C6" s="104"/>
      <c r="D6" s="104"/>
      <c r="E6" s="104"/>
      <c r="F6" s="104"/>
      <c r="G6" s="104"/>
    </row>
    <row r="8" spans="1:7" ht="31.5" x14ac:dyDescent="0.25">
      <c r="A8" s="62" t="s">
        <v>1</v>
      </c>
      <c r="B8" s="63" t="s">
        <v>47</v>
      </c>
      <c r="C8" s="63" t="s">
        <v>48</v>
      </c>
      <c r="D8" s="63" t="s">
        <v>49</v>
      </c>
      <c r="E8" s="62" t="s">
        <v>50</v>
      </c>
      <c r="F8" s="63" t="s">
        <v>51</v>
      </c>
      <c r="G8" s="36" t="s">
        <v>122</v>
      </c>
    </row>
    <row r="9" spans="1:7" x14ac:dyDescent="0.25">
      <c r="A9" s="62">
        <v>1</v>
      </c>
      <c r="B9" s="63" t="s">
        <v>52</v>
      </c>
      <c r="C9" s="63" t="s">
        <v>53</v>
      </c>
      <c r="D9" s="63" t="s">
        <v>54</v>
      </c>
      <c r="E9" s="62">
        <v>5</v>
      </c>
      <c r="F9" s="63" t="s">
        <v>55</v>
      </c>
      <c r="G9" s="36">
        <v>8</v>
      </c>
    </row>
    <row r="10" spans="1:7" x14ac:dyDescent="0.25">
      <c r="A10" s="15" t="s">
        <v>193</v>
      </c>
      <c r="B10" s="16"/>
      <c r="C10" s="16"/>
      <c r="D10" s="16"/>
      <c r="E10" s="16"/>
      <c r="F10" s="16"/>
      <c r="G10" s="89">
        <f>G11+G16</f>
        <v>3876427.7699999991</v>
      </c>
    </row>
    <row r="11" spans="1:7" x14ac:dyDescent="0.25">
      <c r="A11" s="15" t="s">
        <v>194</v>
      </c>
      <c r="B11" s="88" t="s">
        <v>197</v>
      </c>
      <c r="C11" s="16"/>
      <c r="D11" s="16"/>
      <c r="E11" s="16"/>
      <c r="F11" s="16"/>
      <c r="G11" s="89">
        <f>G12</f>
        <v>3000</v>
      </c>
    </row>
    <row r="12" spans="1:7" ht="42" x14ac:dyDescent="0.25">
      <c r="A12" s="24" t="s">
        <v>68</v>
      </c>
      <c r="B12" s="18" t="s">
        <v>197</v>
      </c>
      <c r="C12" s="18" t="s">
        <v>58</v>
      </c>
      <c r="D12" s="18" t="s">
        <v>69</v>
      </c>
      <c r="E12" s="18"/>
      <c r="F12" s="18"/>
      <c r="G12" s="59">
        <f>SUM(G13)</f>
        <v>3000</v>
      </c>
    </row>
    <row r="13" spans="1:7" ht="31.5" x14ac:dyDescent="0.25">
      <c r="A13" s="22" t="s">
        <v>62</v>
      </c>
      <c r="B13" s="19" t="s">
        <v>197</v>
      </c>
      <c r="C13" s="19" t="s">
        <v>58</v>
      </c>
      <c r="D13" s="19" t="s">
        <v>69</v>
      </c>
      <c r="E13" s="19" t="s">
        <v>165</v>
      </c>
      <c r="F13" s="19"/>
      <c r="G13" s="60">
        <f>SUM(G14)</f>
        <v>3000</v>
      </c>
    </row>
    <row r="14" spans="1:7" x14ac:dyDescent="0.25">
      <c r="A14" s="23" t="s">
        <v>70</v>
      </c>
      <c r="B14" s="19" t="s">
        <v>197</v>
      </c>
      <c r="C14" s="19" t="s">
        <v>58</v>
      </c>
      <c r="D14" s="19" t="s">
        <v>69</v>
      </c>
      <c r="E14" s="19" t="s">
        <v>166</v>
      </c>
      <c r="F14" s="19"/>
      <c r="G14" s="60">
        <f>G15</f>
        <v>3000</v>
      </c>
    </row>
    <row r="15" spans="1:7" x14ac:dyDescent="0.25">
      <c r="A15" s="23" t="s">
        <v>201</v>
      </c>
      <c r="B15" s="19" t="s">
        <v>197</v>
      </c>
      <c r="C15" s="19" t="s">
        <v>58</v>
      </c>
      <c r="D15" s="19" t="s">
        <v>69</v>
      </c>
      <c r="E15" s="19" t="s">
        <v>166</v>
      </c>
      <c r="F15" s="19" t="s">
        <v>200</v>
      </c>
      <c r="G15" s="60">
        <v>3000</v>
      </c>
    </row>
    <row r="16" spans="1:7" ht="21" x14ac:dyDescent="0.25">
      <c r="A16" s="24" t="s">
        <v>123</v>
      </c>
      <c r="B16" s="18" t="s">
        <v>56</v>
      </c>
      <c r="C16" s="19"/>
      <c r="D16" s="19"/>
      <c r="E16" s="20"/>
      <c r="F16" s="19"/>
      <c r="G16" s="59">
        <f>G17+G55+G61+G73+G69</f>
        <v>3873427.7699999991</v>
      </c>
    </row>
    <row r="17" spans="1:7" x14ac:dyDescent="0.25">
      <c r="A17" s="17" t="s">
        <v>57</v>
      </c>
      <c r="B17" s="18" t="s">
        <v>56</v>
      </c>
      <c r="C17" s="18" t="s">
        <v>58</v>
      </c>
      <c r="D17" s="18" t="s">
        <v>59</v>
      </c>
      <c r="E17" s="19"/>
      <c r="F17" s="19"/>
      <c r="G17" s="59">
        <f>G18+G23+G42+G50</f>
        <v>2397329.0599999996</v>
      </c>
    </row>
    <row r="18" spans="1:7" ht="31.5" x14ac:dyDescent="0.25">
      <c r="A18" s="21" t="s">
        <v>60</v>
      </c>
      <c r="B18" s="18" t="s">
        <v>56</v>
      </c>
      <c r="C18" s="18" t="s">
        <v>58</v>
      </c>
      <c r="D18" s="18" t="s">
        <v>61</v>
      </c>
      <c r="E18" s="19"/>
      <c r="F18" s="19"/>
      <c r="G18" s="59">
        <f>SUM(G19)</f>
        <v>577408.02</v>
      </c>
    </row>
    <row r="19" spans="1:7" ht="31.5" x14ac:dyDescent="0.25">
      <c r="A19" s="22" t="s">
        <v>62</v>
      </c>
      <c r="B19" s="19" t="s">
        <v>56</v>
      </c>
      <c r="C19" s="19" t="s">
        <v>58</v>
      </c>
      <c r="D19" s="19" t="s">
        <v>61</v>
      </c>
      <c r="E19" s="19" t="s">
        <v>165</v>
      </c>
      <c r="F19" s="19"/>
      <c r="G19" s="60">
        <f>SUM(G20)</f>
        <v>577408.02</v>
      </c>
    </row>
    <row r="20" spans="1:7" x14ac:dyDescent="0.25">
      <c r="A20" s="23" t="s">
        <v>63</v>
      </c>
      <c r="B20" s="19" t="s">
        <v>56</v>
      </c>
      <c r="C20" s="19" t="s">
        <v>58</v>
      </c>
      <c r="D20" s="19" t="s">
        <v>61</v>
      </c>
      <c r="E20" s="19" t="s">
        <v>164</v>
      </c>
      <c r="F20" s="19"/>
      <c r="G20" s="60">
        <f>SUM(G21+G22)</f>
        <v>577408.02</v>
      </c>
    </row>
    <row r="21" spans="1:7" x14ac:dyDescent="0.25">
      <c r="A21" s="23" t="s">
        <v>64</v>
      </c>
      <c r="B21" s="19" t="s">
        <v>56</v>
      </c>
      <c r="C21" s="19" t="s">
        <v>58</v>
      </c>
      <c r="D21" s="19" t="s">
        <v>61</v>
      </c>
      <c r="E21" s="19" t="s">
        <v>164</v>
      </c>
      <c r="F21" s="19" t="s">
        <v>65</v>
      </c>
      <c r="G21" s="60">
        <v>530137.34</v>
      </c>
    </row>
    <row r="22" spans="1:7" x14ac:dyDescent="0.25">
      <c r="A22" s="23" t="s">
        <v>66</v>
      </c>
      <c r="B22" s="19" t="s">
        <v>56</v>
      </c>
      <c r="C22" s="19" t="s">
        <v>58</v>
      </c>
      <c r="D22" s="19" t="s">
        <v>61</v>
      </c>
      <c r="E22" s="19" t="s">
        <v>164</v>
      </c>
      <c r="F22" s="19" t="s">
        <v>67</v>
      </c>
      <c r="G22" s="60">
        <v>47270.68</v>
      </c>
    </row>
    <row r="23" spans="1:7" ht="42" x14ac:dyDescent="0.25">
      <c r="A23" s="24" t="s">
        <v>72</v>
      </c>
      <c r="B23" s="18" t="s">
        <v>56</v>
      </c>
      <c r="C23" s="18" t="s">
        <v>58</v>
      </c>
      <c r="D23" s="18" t="s">
        <v>73</v>
      </c>
      <c r="E23" s="19"/>
      <c r="F23" s="19"/>
      <c r="G23" s="59">
        <f>SUM(G24)</f>
        <v>1779076.78</v>
      </c>
    </row>
    <row r="24" spans="1:7" ht="31.5" x14ac:dyDescent="0.25">
      <c r="A24" s="22" t="s">
        <v>62</v>
      </c>
      <c r="B24" s="19" t="s">
        <v>56</v>
      </c>
      <c r="C24" s="19" t="s">
        <v>58</v>
      </c>
      <c r="D24" s="19" t="s">
        <v>73</v>
      </c>
      <c r="E24" s="19" t="s">
        <v>165</v>
      </c>
      <c r="F24" s="19"/>
      <c r="G24" s="60">
        <f>G25+G29+G31+G34+G37</f>
        <v>1779076.78</v>
      </c>
    </row>
    <row r="25" spans="1:7" ht="21" x14ac:dyDescent="0.25">
      <c r="A25" s="22" t="s">
        <v>85</v>
      </c>
      <c r="B25" s="19" t="s">
        <v>56</v>
      </c>
      <c r="C25" s="19" t="s">
        <v>58</v>
      </c>
      <c r="D25" s="19" t="s">
        <v>73</v>
      </c>
      <c r="E25" s="19" t="s">
        <v>168</v>
      </c>
      <c r="F25" s="19"/>
      <c r="G25" s="60">
        <f>SUM(G26:G28)</f>
        <v>51680</v>
      </c>
    </row>
    <row r="26" spans="1:7" x14ac:dyDescent="0.25">
      <c r="A26" s="22" t="s">
        <v>64</v>
      </c>
      <c r="B26" s="19" t="s">
        <v>56</v>
      </c>
      <c r="C26" s="19" t="s">
        <v>58</v>
      </c>
      <c r="D26" s="19" t="s">
        <v>73</v>
      </c>
      <c r="E26" s="19" t="s">
        <v>168</v>
      </c>
      <c r="F26" s="19" t="s">
        <v>65</v>
      </c>
      <c r="G26" s="60">
        <v>27912.44</v>
      </c>
    </row>
    <row r="27" spans="1:7" ht="21" x14ac:dyDescent="0.25">
      <c r="A27" s="22" t="s">
        <v>66</v>
      </c>
      <c r="B27" s="19" t="s">
        <v>56</v>
      </c>
      <c r="C27" s="19" t="s">
        <v>58</v>
      </c>
      <c r="D27" s="19" t="s">
        <v>73</v>
      </c>
      <c r="E27" s="19" t="s">
        <v>168</v>
      </c>
      <c r="F27" s="19" t="s">
        <v>67</v>
      </c>
      <c r="G27" s="60">
        <v>2038</v>
      </c>
    </row>
    <row r="28" spans="1:7" ht="21" x14ac:dyDescent="0.25">
      <c r="A28" s="22" t="s">
        <v>74</v>
      </c>
      <c r="B28" s="19" t="s">
        <v>56</v>
      </c>
      <c r="C28" s="19" t="s">
        <v>58</v>
      </c>
      <c r="D28" s="19" t="s">
        <v>73</v>
      </c>
      <c r="E28" s="19" t="s">
        <v>168</v>
      </c>
      <c r="F28" s="19" t="s">
        <v>167</v>
      </c>
      <c r="G28" s="60">
        <v>21729.56</v>
      </c>
    </row>
    <row r="29" spans="1:7" x14ac:dyDescent="0.25">
      <c r="A29" s="22" t="s">
        <v>84</v>
      </c>
      <c r="B29" s="19" t="s">
        <v>56</v>
      </c>
      <c r="C29" s="19" t="s">
        <v>58</v>
      </c>
      <c r="D29" s="19" t="s">
        <v>73</v>
      </c>
      <c r="E29" s="19" t="s">
        <v>169</v>
      </c>
      <c r="F29" s="19"/>
      <c r="G29" s="60">
        <f>SUM(G30)</f>
        <v>3370</v>
      </c>
    </row>
    <row r="30" spans="1:7" ht="21" x14ac:dyDescent="0.25">
      <c r="A30" s="22" t="s">
        <v>74</v>
      </c>
      <c r="B30" s="19" t="s">
        <v>56</v>
      </c>
      <c r="C30" s="19" t="s">
        <v>58</v>
      </c>
      <c r="D30" s="19" t="s">
        <v>73</v>
      </c>
      <c r="E30" s="19" t="s">
        <v>169</v>
      </c>
      <c r="F30" s="19" t="s">
        <v>167</v>
      </c>
      <c r="G30" s="60">
        <v>3370</v>
      </c>
    </row>
    <row r="31" spans="1:7" ht="44.25" customHeight="1" x14ac:dyDescent="0.25">
      <c r="A31" s="22" t="s">
        <v>170</v>
      </c>
      <c r="B31" s="19" t="s">
        <v>56</v>
      </c>
      <c r="C31" s="19" t="s">
        <v>58</v>
      </c>
      <c r="D31" s="19" t="s">
        <v>73</v>
      </c>
      <c r="E31" s="19" t="s">
        <v>171</v>
      </c>
      <c r="F31" s="19"/>
      <c r="G31" s="60">
        <f>G32+G33</f>
        <v>14186</v>
      </c>
    </row>
    <row r="32" spans="1:7" x14ac:dyDescent="0.25">
      <c r="A32" s="22" t="s">
        <v>64</v>
      </c>
      <c r="B32" s="19" t="s">
        <v>56</v>
      </c>
      <c r="C32" s="19" t="s">
        <v>58</v>
      </c>
      <c r="D32" s="19" t="s">
        <v>73</v>
      </c>
      <c r="E32" s="19" t="s">
        <v>171</v>
      </c>
      <c r="F32" s="19" t="s">
        <v>65</v>
      </c>
      <c r="G32" s="60">
        <v>9611</v>
      </c>
    </row>
    <row r="33" spans="1:7" ht="21" x14ac:dyDescent="0.25">
      <c r="A33" s="22" t="s">
        <v>74</v>
      </c>
      <c r="B33" s="19" t="s">
        <v>56</v>
      </c>
      <c r="C33" s="19" t="s">
        <v>58</v>
      </c>
      <c r="D33" s="19" t="s">
        <v>73</v>
      </c>
      <c r="E33" s="19" t="s">
        <v>171</v>
      </c>
      <c r="F33" s="19" t="s">
        <v>167</v>
      </c>
      <c r="G33" s="60">
        <v>4575</v>
      </c>
    </row>
    <row r="34" spans="1:7" ht="45" customHeight="1" x14ac:dyDescent="0.25">
      <c r="A34" s="81" t="s">
        <v>170</v>
      </c>
      <c r="B34" s="19" t="s">
        <v>56</v>
      </c>
      <c r="C34" s="19" t="s">
        <v>58</v>
      </c>
      <c r="D34" s="19" t="s">
        <v>73</v>
      </c>
      <c r="E34" s="19" t="s">
        <v>172</v>
      </c>
      <c r="F34" s="19"/>
      <c r="G34" s="60">
        <f>G35+G36</f>
        <v>7093</v>
      </c>
    </row>
    <row r="35" spans="1:7" x14ac:dyDescent="0.25">
      <c r="A35" s="22" t="s">
        <v>64</v>
      </c>
      <c r="B35" s="19" t="s">
        <v>56</v>
      </c>
      <c r="C35" s="19" t="s">
        <v>58</v>
      </c>
      <c r="D35" s="19" t="s">
        <v>73</v>
      </c>
      <c r="E35" s="19" t="s">
        <v>172</v>
      </c>
      <c r="F35" s="19" t="s">
        <v>65</v>
      </c>
      <c r="G35" s="60">
        <v>5518</v>
      </c>
    </row>
    <row r="36" spans="1:7" ht="21" x14ac:dyDescent="0.25">
      <c r="A36" s="22" t="s">
        <v>74</v>
      </c>
      <c r="B36" s="19" t="s">
        <v>56</v>
      </c>
      <c r="C36" s="19" t="s">
        <v>58</v>
      </c>
      <c r="D36" s="19" t="s">
        <v>73</v>
      </c>
      <c r="E36" s="19" t="s">
        <v>172</v>
      </c>
      <c r="F36" s="19" t="s">
        <v>167</v>
      </c>
      <c r="G36" s="60">
        <v>1575</v>
      </c>
    </row>
    <row r="37" spans="1:7" x14ac:dyDescent="0.25">
      <c r="A37" s="23" t="s">
        <v>70</v>
      </c>
      <c r="B37" s="19" t="s">
        <v>56</v>
      </c>
      <c r="C37" s="19" t="s">
        <v>58</v>
      </c>
      <c r="D37" s="19" t="s">
        <v>73</v>
      </c>
      <c r="E37" s="19" t="s">
        <v>166</v>
      </c>
      <c r="F37" s="19"/>
      <c r="G37" s="60">
        <f>SUM(G38+G39+G40+G41)</f>
        <v>1702747.78</v>
      </c>
    </row>
    <row r="38" spans="1:7" x14ac:dyDescent="0.25">
      <c r="A38" s="23" t="s">
        <v>64</v>
      </c>
      <c r="B38" s="19" t="s">
        <v>56</v>
      </c>
      <c r="C38" s="19" t="s">
        <v>58</v>
      </c>
      <c r="D38" s="19" t="s">
        <v>73</v>
      </c>
      <c r="E38" s="19" t="s">
        <v>166</v>
      </c>
      <c r="F38" s="19" t="s">
        <v>65</v>
      </c>
      <c r="G38" s="60">
        <v>1460009.29</v>
      </c>
    </row>
    <row r="39" spans="1:7" ht="21" x14ac:dyDescent="0.25">
      <c r="A39" s="22" t="s">
        <v>66</v>
      </c>
      <c r="B39" s="19" t="s">
        <v>56</v>
      </c>
      <c r="C39" s="19" t="s">
        <v>58</v>
      </c>
      <c r="D39" s="19" t="s">
        <v>73</v>
      </c>
      <c r="E39" s="19" t="s">
        <v>166</v>
      </c>
      <c r="F39" s="19" t="s">
        <v>67</v>
      </c>
      <c r="G39" s="60">
        <v>52557.26</v>
      </c>
    </row>
    <row r="40" spans="1:7" ht="21" x14ac:dyDescent="0.25">
      <c r="A40" s="22" t="s">
        <v>74</v>
      </c>
      <c r="B40" s="19" t="s">
        <v>56</v>
      </c>
      <c r="C40" s="19" t="s">
        <v>58</v>
      </c>
      <c r="D40" s="19" t="s">
        <v>73</v>
      </c>
      <c r="E40" s="19" t="s">
        <v>166</v>
      </c>
      <c r="F40" s="19" t="s">
        <v>167</v>
      </c>
      <c r="G40" s="60">
        <v>190082.75</v>
      </c>
    </row>
    <row r="41" spans="1:7" x14ac:dyDescent="0.25">
      <c r="A41" s="23" t="s">
        <v>71</v>
      </c>
      <c r="B41" s="19" t="s">
        <v>56</v>
      </c>
      <c r="C41" s="19" t="s">
        <v>58</v>
      </c>
      <c r="D41" s="19" t="s">
        <v>73</v>
      </c>
      <c r="E41" s="19" t="s">
        <v>166</v>
      </c>
      <c r="F41" s="19" t="s">
        <v>200</v>
      </c>
      <c r="G41" s="60">
        <v>98.48</v>
      </c>
    </row>
    <row r="42" spans="1:7" ht="31.5" x14ac:dyDescent="0.25">
      <c r="A42" s="21" t="s">
        <v>75</v>
      </c>
      <c r="B42" s="18" t="s">
        <v>56</v>
      </c>
      <c r="C42" s="18" t="s">
        <v>58</v>
      </c>
      <c r="D42" s="18" t="s">
        <v>76</v>
      </c>
      <c r="E42" s="19"/>
      <c r="F42" s="19"/>
      <c r="G42" s="59">
        <f>G43</f>
        <v>9000</v>
      </c>
    </row>
    <row r="43" spans="1:7" x14ac:dyDescent="0.25">
      <c r="A43" s="25" t="s">
        <v>77</v>
      </c>
      <c r="B43" s="19" t="s">
        <v>56</v>
      </c>
      <c r="C43" s="19" t="s">
        <v>58</v>
      </c>
      <c r="D43" s="19" t="s">
        <v>76</v>
      </c>
      <c r="E43" s="19" t="s">
        <v>165</v>
      </c>
      <c r="F43" s="19"/>
      <c r="G43" s="60">
        <f>G44+G46+G48</f>
        <v>9000</v>
      </c>
    </row>
    <row r="44" spans="1:7" ht="31.5" x14ac:dyDescent="0.25">
      <c r="A44" s="22" t="s">
        <v>78</v>
      </c>
      <c r="B44" s="19" t="s">
        <v>56</v>
      </c>
      <c r="C44" s="19" t="s">
        <v>58</v>
      </c>
      <c r="D44" s="19" t="s">
        <v>76</v>
      </c>
      <c r="E44" s="19" t="s">
        <v>174</v>
      </c>
      <c r="F44" s="19"/>
      <c r="G44" s="60">
        <f>SUM(G45)</f>
        <v>1500</v>
      </c>
    </row>
    <row r="45" spans="1:7" x14ac:dyDescent="0.25">
      <c r="A45" s="25" t="s">
        <v>79</v>
      </c>
      <c r="B45" s="19" t="s">
        <v>56</v>
      </c>
      <c r="C45" s="19" t="s">
        <v>58</v>
      </c>
      <c r="D45" s="19" t="s">
        <v>76</v>
      </c>
      <c r="E45" s="19" t="s">
        <v>174</v>
      </c>
      <c r="F45" s="19" t="s">
        <v>80</v>
      </c>
      <c r="G45" s="60">
        <v>1500</v>
      </c>
    </row>
    <row r="46" spans="1:7" ht="52.5" x14ac:dyDescent="0.25">
      <c r="A46" s="22" t="s">
        <v>81</v>
      </c>
      <c r="B46" s="19" t="s">
        <v>56</v>
      </c>
      <c r="C46" s="19" t="s">
        <v>58</v>
      </c>
      <c r="D46" s="19" t="s">
        <v>76</v>
      </c>
      <c r="E46" s="19" t="s">
        <v>173</v>
      </c>
      <c r="F46" s="19"/>
      <c r="G46" s="60">
        <f>G47</f>
        <v>6500</v>
      </c>
    </row>
    <row r="47" spans="1:7" x14ac:dyDescent="0.25">
      <c r="A47" s="25" t="s">
        <v>79</v>
      </c>
      <c r="B47" s="19" t="s">
        <v>56</v>
      </c>
      <c r="C47" s="19" t="s">
        <v>58</v>
      </c>
      <c r="D47" s="19" t="s">
        <v>76</v>
      </c>
      <c r="E47" s="19" t="s">
        <v>173</v>
      </c>
      <c r="F47" s="19" t="s">
        <v>80</v>
      </c>
      <c r="G47" s="60">
        <v>6500</v>
      </c>
    </row>
    <row r="48" spans="1:7" ht="42" x14ac:dyDescent="0.25">
      <c r="A48" s="22" t="s">
        <v>120</v>
      </c>
      <c r="B48" s="19" t="s">
        <v>56</v>
      </c>
      <c r="C48" s="19" t="s">
        <v>58</v>
      </c>
      <c r="D48" s="19" t="s">
        <v>76</v>
      </c>
      <c r="E48" s="19" t="s">
        <v>175</v>
      </c>
      <c r="F48" s="19"/>
      <c r="G48" s="61">
        <v>1000</v>
      </c>
    </row>
    <row r="49" spans="1:7" x14ac:dyDescent="0.25">
      <c r="A49" s="25" t="s">
        <v>79</v>
      </c>
      <c r="B49" s="19" t="s">
        <v>56</v>
      </c>
      <c r="C49" s="19" t="s">
        <v>58</v>
      </c>
      <c r="D49" s="19" t="s">
        <v>76</v>
      </c>
      <c r="E49" s="19" t="s">
        <v>175</v>
      </c>
      <c r="F49" s="19" t="s">
        <v>80</v>
      </c>
      <c r="G49" s="60">
        <v>1000</v>
      </c>
    </row>
    <row r="50" spans="1:7" x14ac:dyDescent="0.25">
      <c r="A50" s="21" t="s">
        <v>82</v>
      </c>
      <c r="B50" s="18" t="s">
        <v>56</v>
      </c>
      <c r="C50" s="18" t="s">
        <v>58</v>
      </c>
      <c r="D50" s="18" t="s">
        <v>83</v>
      </c>
      <c r="E50" s="19"/>
      <c r="F50" s="19"/>
      <c r="G50" s="59">
        <f>G51</f>
        <v>31844.26</v>
      </c>
    </row>
    <row r="51" spans="1:7" x14ac:dyDescent="0.25">
      <c r="A51" s="25" t="s">
        <v>82</v>
      </c>
      <c r="B51" s="19" t="s">
        <v>56</v>
      </c>
      <c r="C51" s="19" t="s">
        <v>58</v>
      </c>
      <c r="D51" s="19" t="s">
        <v>83</v>
      </c>
      <c r="E51" s="19" t="s">
        <v>165</v>
      </c>
      <c r="F51" s="19"/>
      <c r="G51" s="60">
        <f>G52</f>
        <v>31844.26</v>
      </c>
    </row>
    <row r="52" spans="1:7" ht="23.25" customHeight="1" x14ac:dyDescent="0.25">
      <c r="A52" s="22" t="s">
        <v>176</v>
      </c>
      <c r="B52" s="19" t="s">
        <v>56</v>
      </c>
      <c r="C52" s="19" t="s">
        <v>58</v>
      </c>
      <c r="D52" s="19" t="s">
        <v>83</v>
      </c>
      <c r="E52" s="19" t="s">
        <v>177</v>
      </c>
      <c r="F52" s="19"/>
      <c r="G52" s="60">
        <f>G53+G54</f>
        <v>31844.26</v>
      </c>
    </row>
    <row r="53" spans="1:7" ht="15" customHeight="1" x14ac:dyDescent="0.25">
      <c r="A53" s="23" t="s">
        <v>64</v>
      </c>
      <c r="B53" s="19" t="s">
        <v>56</v>
      </c>
      <c r="C53" s="19" t="s">
        <v>58</v>
      </c>
      <c r="D53" s="19" t="s">
        <v>203</v>
      </c>
      <c r="E53" s="19" t="s">
        <v>177</v>
      </c>
      <c r="F53" s="19" t="s">
        <v>65</v>
      </c>
      <c r="G53" s="60">
        <v>800</v>
      </c>
    </row>
    <row r="54" spans="1:7" ht="21" x14ac:dyDescent="0.25">
      <c r="A54" s="22" t="s">
        <v>74</v>
      </c>
      <c r="B54" s="19" t="s">
        <v>56</v>
      </c>
      <c r="C54" s="19" t="s">
        <v>58</v>
      </c>
      <c r="D54" s="19" t="s">
        <v>83</v>
      </c>
      <c r="E54" s="19" t="s">
        <v>177</v>
      </c>
      <c r="F54" s="19" t="s">
        <v>167</v>
      </c>
      <c r="G54" s="60">
        <v>31044.26</v>
      </c>
    </row>
    <row r="55" spans="1:7" ht="21" x14ac:dyDescent="0.25">
      <c r="A55" s="24" t="s">
        <v>86</v>
      </c>
      <c r="B55" s="18" t="s">
        <v>56</v>
      </c>
      <c r="C55" s="18" t="s">
        <v>69</v>
      </c>
      <c r="D55" s="18" t="s">
        <v>59</v>
      </c>
      <c r="E55" s="19"/>
      <c r="F55" s="19"/>
      <c r="G55" s="59">
        <f>G56</f>
        <v>908841.55</v>
      </c>
    </row>
    <row r="56" spans="1:7" ht="21" x14ac:dyDescent="0.25">
      <c r="A56" s="22" t="s">
        <v>87</v>
      </c>
      <c r="B56" s="19" t="s">
        <v>56</v>
      </c>
      <c r="C56" s="19" t="s">
        <v>69</v>
      </c>
      <c r="D56" s="19" t="s">
        <v>88</v>
      </c>
      <c r="E56" s="19"/>
      <c r="F56" s="19"/>
      <c r="G56" s="60">
        <f>G57</f>
        <v>908841.55</v>
      </c>
    </row>
    <row r="57" spans="1:7" ht="21" x14ac:dyDescent="0.25">
      <c r="A57" s="22" t="s">
        <v>87</v>
      </c>
      <c r="B57" s="19" t="s">
        <v>56</v>
      </c>
      <c r="C57" s="19" t="s">
        <v>69</v>
      </c>
      <c r="D57" s="19" t="s">
        <v>88</v>
      </c>
      <c r="E57" s="19" t="s">
        <v>165</v>
      </c>
      <c r="F57" s="19"/>
      <c r="G57" s="60">
        <f>G58</f>
        <v>908841.55</v>
      </c>
    </row>
    <row r="58" spans="1:7" ht="31.5" x14ac:dyDescent="0.25">
      <c r="A58" s="22" t="s">
        <v>181</v>
      </c>
      <c r="B58" s="19" t="s">
        <v>56</v>
      </c>
      <c r="C58" s="19" t="s">
        <v>69</v>
      </c>
      <c r="D58" s="19" t="s">
        <v>88</v>
      </c>
      <c r="E58" s="19" t="s">
        <v>178</v>
      </c>
      <c r="F58" s="19"/>
      <c r="G58" s="60">
        <f>G59+G60</f>
        <v>908841.55</v>
      </c>
    </row>
    <row r="59" spans="1:7" ht="21" x14ac:dyDescent="0.25">
      <c r="A59" s="22" t="s">
        <v>74</v>
      </c>
      <c r="B59" s="19" t="s">
        <v>56</v>
      </c>
      <c r="C59" s="19" t="s">
        <v>69</v>
      </c>
      <c r="D59" s="19" t="s">
        <v>88</v>
      </c>
      <c r="E59" s="19" t="s">
        <v>178</v>
      </c>
      <c r="F59" s="19" t="s">
        <v>167</v>
      </c>
      <c r="G59" s="60">
        <v>247053.8</v>
      </c>
    </row>
    <row r="60" spans="1:7" x14ac:dyDescent="0.25">
      <c r="A60" s="22" t="s">
        <v>179</v>
      </c>
      <c r="B60" s="19" t="s">
        <v>56</v>
      </c>
      <c r="C60" s="19" t="s">
        <v>69</v>
      </c>
      <c r="D60" s="19" t="s">
        <v>88</v>
      </c>
      <c r="E60" s="19" t="s">
        <v>178</v>
      </c>
      <c r="F60" s="19" t="s">
        <v>180</v>
      </c>
      <c r="G60" s="60">
        <v>661787.75</v>
      </c>
    </row>
    <row r="61" spans="1:7" x14ac:dyDescent="0.25">
      <c r="A61" s="21" t="s">
        <v>90</v>
      </c>
      <c r="B61" s="18" t="s">
        <v>56</v>
      </c>
      <c r="C61" s="18" t="s">
        <v>91</v>
      </c>
      <c r="D61" s="18" t="s">
        <v>59</v>
      </c>
      <c r="E61" s="19"/>
      <c r="F61" s="19"/>
      <c r="G61" s="59">
        <f>SUM(G62)</f>
        <v>506879.08999999997</v>
      </c>
    </row>
    <row r="62" spans="1:7" x14ac:dyDescent="0.25">
      <c r="A62" s="22" t="s">
        <v>92</v>
      </c>
      <c r="B62" s="19" t="s">
        <v>56</v>
      </c>
      <c r="C62" s="19" t="s">
        <v>91</v>
      </c>
      <c r="D62" s="19" t="s">
        <v>69</v>
      </c>
      <c r="E62" s="19"/>
      <c r="F62" s="19"/>
      <c r="G62" s="60">
        <f>G63+G65+G67</f>
        <v>506879.08999999997</v>
      </c>
    </row>
    <row r="63" spans="1:7" x14ac:dyDescent="0.25">
      <c r="A63" s="26" t="s">
        <v>93</v>
      </c>
      <c r="B63" s="19" t="s">
        <v>56</v>
      </c>
      <c r="C63" s="19" t="s">
        <v>91</v>
      </c>
      <c r="D63" s="19" t="s">
        <v>69</v>
      </c>
      <c r="E63" s="19" t="s">
        <v>182</v>
      </c>
      <c r="F63" s="19"/>
      <c r="G63" s="60">
        <f>G64</f>
        <v>167634.09</v>
      </c>
    </row>
    <row r="64" spans="1:7" ht="21" x14ac:dyDescent="0.25">
      <c r="A64" s="22" t="s">
        <v>74</v>
      </c>
      <c r="B64" s="19" t="s">
        <v>56</v>
      </c>
      <c r="C64" s="19" t="s">
        <v>91</v>
      </c>
      <c r="D64" s="19" t="s">
        <v>69</v>
      </c>
      <c r="E64" s="19" t="s">
        <v>182</v>
      </c>
      <c r="F64" s="19" t="s">
        <v>167</v>
      </c>
      <c r="G64" s="60">
        <v>167634.09</v>
      </c>
    </row>
    <row r="65" spans="1:7" ht="21" x14ac:dyDescent="0.25">
      <c r="A65" s="28" t="s">
        <v>183</v>
      </c>
      <c r="B65" s="19" t="s">
        <v>56</v>
      </c>
      <c r="C65" s="19" t="s">
        <v>91</v>
      </c>
      <c r="D65" s="19" t="s">
        <v>69</v>
      </c>
      <c r="E65" s="27" t="s">
        <v>184</v>
      </c>
      <c r="F65" s="19"/>
      <c r="G65" s="60">
        <f>G66</f>
        <v>48000</v>
      </c>
    </row>
    <row r="66" spans="1:7" ht="21" x14ac:dyDescent="0.25">
      <c r="A66" s="22" t="s">
        <v>74</v>
      </c>
      <c r="B66" s="19" t="s">
        <v>56</v>
      </c>
      <c r="C66" s="19" t="s">
        <v>91</v>
      </c>
      <c r="D66" s="19" t="s">
        <v>69</v>
      </c>
      <c r="E66" s="27" t="s">
        <v>184</v>
      </c>
      <c r="F66" s="19" t="s">
        <v>167</v>
      </c>
      <c r="G66" s="60">
        <v>48000</v>
      </c>
    </row>
    <row r="67" spans="1:7" x14ac:dyDescent="0.25">
      <c r="A67" s="26" t="s">
        <v>185</v>
      </c>
      <c r="B67" s="19" t="s">
        <v>56</v>
      </c>
      <c r="C67" s="19" t="s">
        <v>91</v>
      </c>
      <c r="D67" s="19" t="s">
        <v>69</v>
      </c>
      <c r="E67" s="27" t="s">
        <v>186</v>
      </c>
      <c r="F67" s="19"/>
      <c r="G67" s="60">
        <f>SUM(G68)</f>
        <v>291245</v>
      </c>
    </row>
    <row r="68" spans="1:7" ht="21" x14ac:dyDescent="0.25">
      <c r="A68" s="22" t="s">
        <v>74</v>
      </c>
      <c r="B68" s="19" t="s">
        <v>56</v>
      </c>
      <c r="C68" s="19" t="s">
        <v>91</v>
      </c>
      <c r="D68" s="19" t="s">
        <v>69</v>
      </c>
      <c r="E68" s="27" t="str">
        <f>E67</f>
        <v>990 95 00</v>
      </c>
      <c r="F68" s="19" t="s">
        <v>167</v>
      </c>
      <c r="G68" s="60">
        <v>291245</v>
      </c>
    </row>
    <row r="69" spans="1:7" x14ac:dyDescent="0.25">
      <c r="A69" s="24" t="s">
        <v>208</v>
      </c>
      <c r="B69" s="18" t="s">
        <v>56</v>
      </c>
      <c r="C69" s="18" t="s">
        <v>204</v>
      </c>
      <c r="D69" s="18" t="s">
        <v>59</v>
      </c>
      <c r="E69" s="93"/>
      <c r="F69" s="18"/>
      <c r="G69" s="59">
        <f>G70</f>
        <v>3844.29</v>
      </c>
    </row>
    <row r="70" spans="1:7" x14ac:dyDescent="0.25">
      <c r="A70" s="22" t="s">
        <v>207</v>
      </c>
      <c r="B70" s="19" t="s">
        <v>56</v>
      </c>
      <c r="C70" s="19" t="s">
        <v>204</v>
      </c>
      <c r="D70" s="19" t="s">
        <v>204</v>
      </c>
      <c r="E70" s="27"/>
      <c r="F70" s="19"/>
      <c r="G70" s="60">
        <f>G71</f>
        <v>3844.29</v>
      </c>
    </row>
    <row r="71" spans="1:7" x14ac:dyDescent="0.25">
      <c r="A71" s="22" t="s">
        <v>206</v>
      </c>
      <c r="B71" s="19" t="s">
        <v>56</v>
      </c>
      <c r="C71" s="19" t="s">
        <v>204</v>
      </c>
      <c r="D71" s="19" t="s">
        <v>204</v>
      </c>
      <c r="E71" s="27" t="s">
        <v>205</v>
      </c>
      <c r="F71" s="19"/>
      <c r="G71" s="60">
        <f>G72</f>
        <v>3844.29</v>
      </c>
    </row>
    <row r="72" spans="1:7" x14ac:dyDescent="0.25">
      <c r="A72" s="23" t="s">
        <v>64</v>
      </c>
      <c r="B72" s="19" t="s">
        <v>56</v>
      </c>
      <c r="C72" s="19" t="s">
        <v>204</v>
      </c>
      <c r="D72" s="19" t="s">
        <v>204</v>
      </c>
      <c r="E72" s="27" t="s">
        <v>205</v>
      </c>
      <c r="F72" s="19" t="s">
        <v>65</v>
      </c>
      <c r="G72" s="60">
        <v>3844.29</v>
      </c>
    </row>
    <row r="73" spans="1:7" x14ac:dyDescent="0.25">
      <c r="A73" s="24" t="s">
        <v>192</v>
      </c>
      <c r="B73" s="18" t="s">
        <v>56</v>
      </c>
      <c r="C73" s="18" t="s">
        <v>89</v>
      </c>
      <c r="D73" s="18" t="s">
        <v>59</v>
      </c>
      <c r="E73" s="27"/>
      <c r="F73" s="19"/>
      <c r="G73" s="59">
        <f>SUM(G74)</f>
        <v>56533.78</v>
      </c>
    </row>
    <row r="74" spans="1:7" x14ac:dyDescent="0.25">
      <c r="A74" s="22" t="s">
        <v>187</v>
      </c>
      <c r="B74" s="19" t="s">
        <v>56</v>
      </c>
      <c r="C74" s="19" t="s">
        <v>89</v>
      </c>
      <c r="D74" s="19" t="s">
        <v>58</v>
      </c>
      <c r="E74" s="27"/>
      <c r="F74" s="19"/>
      <c r="G74" s="60">
        <f>G75</f>
        <v>56533.78</v>
      </c>
    </row>
    <row r="75" spans="1:7" ht="21" x14ac:dyDescent="0.25">
      <c r="A75" s="26" t="s">
        <v>190</v>
      </c>
      <c r="B75" s="19" t="s">
        <v>56</v>
      </c>
      <c r="C75" s="19" t="s">
        <v>89</v>
      </c>
      <c r="D75" s="19" t="s">
        <v>58</v>
      </c>
      <c r="E75" s="27" t="s">
        <v>189</v>
      </c>
      <c r="F75" s="19"/>
      <c r="G75" s="60">
        <f>SUM(G76)</f>
        <v>56533.78</v>
      </c>
    </row>
    <row r="76" spans="1:7" x14ac:dyDescent="0.25">
      <c r="A76" s="26" t="s">
        <v>188</v>
      </c>
      <c r="B76" s="19" t="s">
        <v>56</v>
      </c>
      <c r="C76" s="19" t="s">
        <v>89</v>
      </c>
      <c r="D76" s="19" t="s">
        <v>58</v>
      </c>
      <c r="E76" s="27" t="s">
        <v>189</v>
      </c>
      <c r="F76" s="19" t="s">
        <v>191</v>
      </c>
      <c r="G76" s="60">
        <v>56533.78</v>
      </c>
    </row>
  </sheetData>
  <mergeCells count="1">
    <mergeCell ref="A6:G6"/>
  </mergeCells>
  <pageMargins left="0.51181102362204722" right="0.31496062992125984" top="0.35433070866141736" bottom="0.55118110236220474" header="0.31496062992125984" footer="0.31496062992125984"/>
  <pageSetup paperSize="9" fitToHeight="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topLeftCell="C1" zoomScaleSheetLayoutView="100" workbookViewId="0">
      <selection activeCell="F3" sqref="F3"/>
    </sheetView>
  </sheetViews>
  <sheetFormatPr defaultRowHeight="15" x14ac:dyDescent="0.25"/>
  <cols>
    <col min="1" max="1" width="3.85546875" customWidth="1"/>
    <col min="2" max="2" width="61.85546875" customWidth="1"/>
    <col min="3" max="4" width="5.140625" customWidth="1"/>
    <col min="5" max="5" width="14.7109375" customWidth="1"/>
  </cols>
  <sheetData>
    <row r="1" spans="1:5" x14ac:dyDescent="0.25">
      <c r="A1" s="3"/>
      <c r="B1" s="3"/>
      <c r="C1" s="3"/>
      <c r="D1" s="70"/>
      <c r="E1" s="64" t="s">
        <v>195</v>
      </c>
    </row>
    <row r="2" spans="1:5" x14ac:dyDescent="0.25">
      <c r="A2" s="3"/>
      <c r="B2" s="3"/>
      <c r="C2" s="3"/>
      <c r="D2" s="70"/>
      <c r="E2" s="64" t="s">
        <v>234</v>
      </c>
    </row>
    <row r="3" spans="1:5" ht="31.5" x14ac:dyDescent="0.25">
      <c r="A3" s="3"/>
      <c r="B3" s="3"/>
      <c r="C3" s="3"/>
      <c r="D3" s="70" t="s">
        <v>242</v>
      </c>
      <c r="E3" s="64" t="s">
        <v>241</v>
      </c>
    </row>
    <row r="4" spans="1:5" x14ac:dyDescent="0.25">
      <c r="A4" s="3"/>
      <c r="B4" s="3"/>
      <c r="C4" s="3"/>
      <c r="D4" s="70"/>
      <c r="E4" s="70"/>
    </row>
    <row r="5" spans="1:5" ht="66" customHeight="1" x14ac:dyDescent="0.25">
      <c r="A5" s="111" t="s">
        <v>196</v>
      </c>
      <c r="B5" s="111"/>
      <c r="C5" s="111"/>
      <c r="D5" s="111"/>
      <c r="E5" s="111"/>
    </row>
    <row r="6" spans="1:5" x14ac:dyDescent="0.25">
      <c r="A6" s="3"/>
      <c r="B6" s="7"/>
      <c r="C6" s="35"/>
      <c r="D6" s="7"/>
      <c r="E6" s="7"/>
    </row>
    <row r="7" spans="1:5" ht="31.5" x14ac:dyDescent="0.25">
      <c r="A7" s="112" t="s">
        <v>1</v>
      </c>
      <c r="B7" s="113"/>
      <c r="C7" s="65" t="s">
        <v>48</v>
      </c>
      <c r="D7" s="65" t="s">
        <v>49</v>
      </c>
      <c r="E7" s="36" t="s">
        <v>122</v>
      </c>
    </row>
    <row r="8" spans="1:5" x14ac:dyDescent="0.25">
      <c r="A8" s="114">
        <v>1</v>
      </c>
      <c r="B8" s="115"/>
      <c r="C8" s="5" t="s">
        <v>52</v>
      </c>
      <c r="D8" s="5" t="s">
        <v>53</v>
      </c>
      <c r="E8" s="6">
        <v>4</v>
      </c>
    </row>
    <row r="9" spans="1:5" x14ac:dyDescent="0.25">
      <c r="A9" s="69" t="s">
        <v>94</v>
      </c>
      <c r="B9" s="69"/>
      <c r="C9" s="66"/>
      <c r="D9" s="66"/>
      <c r="E9" s="8">
        <f>E10+E16+E18+E22+E20</f>
        <v>3876427.7699999991</v>
      </c>
    </row>
    <row r="10" spans="1:5" x14ac:dyDescent="0.25">
      <c r="A10" s="69" t="s">
        <v>57</v>
      </c>
      <c r="B10" s="69"/>
      <c r="C10" s="65" t="s">
        <v>58</v>
      </c>
      <c r="D10" s="65" t="s">
        <v>59</v>
      </c>
      <c r="E10" s="8">
        <f>SUM(E11+E12+E13,E14+E15)</f>
        <v>2400329.0599999996</v>
      </c>
    </row>
    <row r="11" spans="1:5" ht="36" customHeight="1" x14ac:dyDescent="0.25">
      <c r="A11" s="118" t="s">
        <v>95</v>
      </c>
      <c r="B11" s="119"/>
      <c r="C11" s="5" t="s">
        <v>58</v>
      </c>
      <c r="D11" s="5" t="s">
        <v>61</v>
      </c>
      <c r="E11" s="9">
        <v>577408.02</v>
      </c>
    </row>
    <row r="12" spans="1:5" ht="36" customHeight="1" x14ac:dyDescent="0.25">
      <c r="A12" s="116" t="s">
        <v>96</v>
      </c>
      <c r="B12" s="117"/>
      <c r="C12" s="5" t="s">
        <v>58</v>
      </c>
      <c r="D12" s="5" t="s">
        <v>69</v>
      </c>
      <c r="E12" s="9">
        <v>3000</v>
      </c>
    </row>
    <row r="13" spans="1:5" ht="36" customHeight="1" x14ac:dyDescent="0.25">
      <c r="A13" s="116" t="s">
        <v>72</v>
      </c>
      <c r="B13" s="117"/>
      <c r="C13" s="5" t="s">
        <v>58</v>
      </c>
      <c r="D13" s="5" t="s">
        <v>73</v>
      </c>
      <c r="E13" s="9">
        <v>1779076.78</v>
      </c>
    </row>
    <row r="14" spans="1:5" ht="36" customHeight="1" x14ac:dyDescent="0.25">
      <c r="A14" s="116" t="s">
        <v>97</v>
      </c>
      <c r="B14" s="117"/>
      <c r="C14" s="5" t="s">
        <v>58</v>
      </c>
      <c r="D14" s="5" t="s">
        <v>76</v>
      </c>
      <c r="E14" s="10">
        <v>9000</v>
      </c>
    </row>
    <row r="15" spans="1:5" ht="36" customHeight="1" x14ac:dyDescent="0.25">
      <c r="A15" s="116" t="s">
        <v>82</v>
      </c>
      <c r="B15" s="117"/>
      <c r="C15" s="5" t="s">
        <v>58</v>
      </c>
      <c r="D15" s="5" t="s">
        <v>83</v>
      </c>
      <c r="E15" s="10">
        <v>31844.26</v>
      </c>
    </row>
    <row r="16" spans="1:5" x14ac:dyDescent="0.25">
      <c r="A16" s="120" t="s">
        <v>86</v>
      </c>
      <c r="B16" s="121"/>
      <c r="C16" s="66" t="s">
        <v>69</v>
      </c>
      <c r="D16" s="66" t="s">
        <v>59</v>
      </c>
      <c r="E16" s="68">
        <f>E17</f>
        <v>908841.55</v>
      </c>
    </row>
    <row r="17" spans="1:5" ht="32.25" customHeight="1" x14ac:dyDescent="0.25">
      <c r="A17" s="118" t="s">
        <v>98</v>
      </c>
      <c r="B17" s="119"/>
      <c r="C17" s="67" t="s">
        <v>69</v>
      </c>
      <c r="D17" s="67" t="s">
        <v>88</v>
      </c>
      <c r="E17" s="10">
        <v>908841.55</v>
      </c>
    </row>
    <row r="18" spans="1:5" x14ac:dyDescent="0.25">
      <c r="A18" s="69" t="s">
        <v>90</v>
      </c>
      <c r="B18" s="69"/>
      <c r="C18" s="65" t="s">
        <v>91</v>
      </c>
      <c r="D18" s="65" t="s">
        <v>59</v>
      </c>
      <c r="E18" s="8">
        <f>E19</f>
        <v>506879.09</v>
      </c>
    </row>
    <row r="19" spans="1:5" x14ac:dyDescent="0.25">
      <c r="A19" s="116" t="s">
        <v>92</v>
      </c>
      <c r="B19" s="117"/>
      <c r="C19" s="5" t="s">
        <v>91</v>
      </c>
      <c r="D19" s="5" t="s">
        <v>69</v>
      </c>
      <c r="E19" s="9">
        <v>506879.09</v>
      </c>
    </row>
    <row r="20" spans="1:5" x14ac:dyDescent="0.25">
      <c r="A20" s="124" t="s">
        <v>208</v>
      </c>
      <c r="B20" s="125"/>
      <c r="C20" s="65" t="s">
        <v>204</v>
      </c>
      <c r="D20" s="65" t="s">
        <v>59</v>
      </c>
      <c r="E20" s="8">
        <f>E21</f>
        <v>3844.29</v>
      </c>
    </row>
    <row r="21" spans="1:5" x14ac:dyDescent="0.25">
      <c r="A21" s="122" t="s">
        <v>235</v>
      </c>
      <c r="B21" s="123"/>
      <c r="C21" s="5" t="s">
        <v>204</v>
      </c>
      <c r="D21" s="5" t="s">
        <v>204</v>
      </c>
      <c r="E21" s="9">
        <v>3844.29</v>
      </c>
    </row>
    <row r="22" spans="1:5" x14ac:dyDescent="0.25">
      <c r="A22" s="107" t="s">
        <v>192</v>
      </c>
      <c r="B22" s="107"/>
      <c r="C22" s="32">
        <v>10</v>
      </c>
      <c r="D22" s="83" t="s">
        <v>59</v>
      </c>
      <c r="E22" s="85">
        <f>E23</f>
        <v>56533.78</v>
      </c>
    </row>
    <row r="23" spans="1:5" x14ac:dyDescent="0.25">
      <c r="A23" s="108" t="s">
        <v>187</v>
      </c>
      <c r="B23" s="109"/>
      <c r="C23" s="82">
        <v>10</v>
      </c>
      <c r="D23" s="84" t="s">
        <v>58</v>
      </c>
      <c r="E23" s="86">
        <v>56533.78</v>
      </c>
    </row>
    <row r="24" spans="1:5" x14ac:dyDescent="0.25">
      <c r="A24" s="110"/>
      <c r="B24" s="110"/>
    </row>
  </sheetData>
  <mergeCells count="16">
    <mergeCell ref="A22:B22"/>
    <mergeCell ref="A23:B23"/>
    <mergeCell ref="A24:B24"/>
    <mergeCell ref="A5:E5"/>
    <mergeCell ref="A7:B7"/>
    <mergeCell ref="A8:B8"/>
    <mergeCell ref="A19:B19"/>
    <mergeCell ref="A11:B11"/>
    <mergeCell ref="A12:B12"/>
    <mergeCell ref="A13:B13"/>
    <mergeCell ref="A14:B14"/>
    <mergeCell ref="A15:B15"/>
    <mergeCell ref="A16:B16"/>
    <mergeCell ref="A17:B17"/>
    <mergeCell ref="A21:B21"/>
    <mergeCell ref="A20:B20"/>
  </mergeCells>
  <pageMargins left="0.70866141732283472" right="0.11811023622047245" top="0.74803149606299213" bottom="0.74803149606299213" header="0.31496062992125984" footer="0.31496062992125984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view="pageBreakPreview" zoomScaleSheetLayoutView="100" workbookViewId="0">
      <selection activeCell="I1" sqref="I1:J2"/>
    </sheetView>
  </sheetViews>
  <sheetFormatPr defaultRowHeight="15" x14ac:dyDescent="0.25"/>
  <cols>
    <col min="1" max="1" width="4" customWidth="1"/>
    <col min="2" max="2" width="4.42578125" customWidth="1"/>
    <col min="3" max="3" width="3.5703125" customWidth="1"/>
    <col min="4" max="4" width="3.42578125" customWidth="1"/>
    <col min="5" max="5" width="2.85546875" customWidth="1"/>
    <col min="6" max="6" width="3.140625" customWidth="1"/>
    <col min="7" max="8" width="5" customWidth="1"/>
    <col min="9" max="9" width="52.7109375" customWidth="1"/>
    <col min="10" max="10" width="17.7109375" customWidth="1"/>
    <col min="11" max="11" width="9.140625" hidden="1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127" t="s">
        <v>239</v>
      </c>
      <c r="J1" s="127"/>
    </row>
    <row r="2" spans="1:11" x14ac:dyDescent="0.25">
      <c r="A2" s="4"/>
      <c r="B2" s="4"/>
      <c r="C2" s="4"/>
      <c r="D2" s="4"/>
      <c r="E2" s="4"/>
      <c r="F2" s="4"/>
      <c r="G2" s="4"/>
      <c r="H2" s="4"/>
      <c r="I2" s="127"/>
      <c r="J2" s="127"/>
    </row>
    <row r="3" spans="1:11" x14ac:dyDescent="0.25">
      <c r="A3" s="4"/>
      <c r="B3" s="4"/>
      <c r="C3" s="4"/>
      <c r="D3" s="4"/>
      <c r="E3" s="4"/>
      <c r="F3" s="4"/>
      <c r="G3" s="4"/>
      <c r="H3" s="4"/>
      <c r="I3" s="11"/>
      <c r="J3" s="2"/>
    </row>
    <row r="4" spans="1:11" ht="63.75" customHeight="1" x14ac:dyDescent="0.25">
      <c r="A4" s="128" t="s">
        <v>236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1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</row>
    <row r="6" spans="1:11" ht="58.5" customHeight="1" x14ac:dyDescent="0.25">
      <c r="A6" s="130" t="s">
        <v>117</v>
      </c>
      <c r="B6" s="130"/>
      <c r="C6" s="130"/>
      <c r="D6" s="130"/>
      <c r="E6" s="130"/>
      <c r="F6" s="130"/>
      <c r="G6" s="130"/>
      <c r="H6" s="130"/>
      <c r="I6" s="36" t="s">
        <v>118</v>
      </c>
      <c r="J6" s="12" t="s">
        <v>119</v>
      </c>
      <c r="K6" s="40"/>
    </row>
    <row r="7" spans="1:11" ht="32.25" customHeight="1" x14ac:dyDescent="0.25">
      <c r="A7" s="134"/>
      <c r="B7" s="135"/>
      <c r="C7" s="135"/>
      <c r="D7" s="135"/>
      <c r="E7" s="135"/>
      <c r="F7" s="135"/>
      <c r="G7" s="135"/>
      <c r="H7" s="136"/>
      <c r="I7" s="71" t="s">
        <v>198</v>
      </c>
      <c r="J7" s="90">
        <f>J9</f>
        <v>514352.37999999989</v>
      </c>
      <c r="K7" s="40"/>
    </row>
    <row r="8" spans="1:11" ht="16.5" customHeight="1" x14ac:dyDescent="0.25">
      <c r="A8" s="134"/>
      <c r="B8" s="135"/>
      <c r="C8" s="135"/>
      <c r="D8" s="135"/>
      <c r="E8" s="135"/>
      <c r="F8" s="135"/>
      <c r="G8" s="135"/>
      <c r="H8" s="136"/>
      <c r="I8" s="74" t="s">
        <v>199</v>
      </c>
      <c r="J8" s="12"/>
      <c r="K8" s="40"/>
    </row>
    <row r="9" spans="1:11" ht="30.75" customHeight="1" x14ac:dyDescent="0.25">
      <c r="A9" s="131" t="s">
        <v>56</v>
      </c>
      <c r="B9" s="132"/>
      <c r="C9" s="132"/>
      <c r="D9" s="132"/>
      <c r="E9" s="132"/>
      <c r="F9" s="132"/>
      <c r="G9" s="132"/>
      <c r="H9" s="133"/>
      <c r="I9" s="71" t="s">
        <v>123</v>
      </c>
      <c r="J9" s="77">
        <f>J10+J11</f>
        <v>514352.37999999989</v>
      </c>
      <c r="K9" s="44"/>
    </row>
    <row r="10" spans="1:11" ht="30.75" customHeight="1" x14ac:dyDescent="0.25">
      <c r="A10" s="78" t="s">
        <v>56</v>
      </c>
      <c r="B10" s="14" t="s">
        <v>58</v>
      </c>
      <c r="C10" s="14" t="s">
        <v>91</v>
      </c>
      <c r="D10" s="14" t="s">
        <v>61</v>
      </c>
      <c r="E10" s="14" t="s">
        <v>58</v>
      </c>
      <c r="F10" s="14" t="s">
        <v>89</v>
      </c>
      <c r="G10" s="14" t="s">
        <v>100</v>
      </c>
      <c r="H10" s="14" t="s">
        <v>107</v>
      </c>
      <c r="I10" s="74" t="s">
        <v>109</v>
      </c>
      <c r="J10" s="126">
        <v>-3362075.39</v>
      </c>
      <c r="K10" s="126"/>
    </row>
    <row r="11" spans="1:11" ht="30.75" customHeight="1" x14ac:dyDescent="0.25">
      <c r="A11" s="78" t="s">
        <v>56</v>
      </c>
      <c r="B11" s="14" t="s">
        <v>58</v>
      </c>
      <c r="C11" s="14" t="s">
        <v>91</v>
      </c>
      <c r="D11" s="14" t="s">
        <v>61</v>
      </c>
      <c r="E11" s="14" t="s">
        <v>58</v>
      </c>
      <c r="F11" s="14" t="s">
        <v>89</v>
      </c>
      <c r="G11" s="14" t="s">
        <v>100</v>
      </c>
      <c r="H11" s="14" t="s">
        <v>113</v>
      </c>
      <c r="I11" s="74" t="s">
        <v>115</v>
      </c>
      <c r="J11" s="75">
        <v>3876427.77</v>
      </c>
      <c r="K11" s="44"/>
    </row>
  </sheetData>
  <mergeCells count="8">
    <mergeCell ref="J10:K10"/>
    <mergeCell ref="I1:J2"/>
    <mergeCell ref="A4:J4"/>
    <mergeCell ref="A5:J5"/>
    <mergeCell ref="A6:H6"/>
    <mergeCell ref="A9:H9"/>
    <mergeCell ref="A7:H7"/>
    <mergeCell ref="A8:H8"/>
  </mergeCells>
  <pageMargins left="0.70866141732283472" right="0.70866141732283472" top="0.74803149606299213" bottom="0.74803149606299213" header="0.31496062992125984" footer="0.31496062992125984"/>
  <pageSetup paperSize="9" scale="86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SheetLayoutView="100" workbookViewId="0">
      <selection activeCell="I3" sqref="I3"/>
    </sheetView>
  </sheetViews>
  <sheetFormatPr defaultRowHeight="15" x14ac:dyDescent="0.25"/>
  <cols>
    <col min="1" max="1" width="3.5703125" customWidth="1"/>
    <col min="2" max="2" width="4.140625" customWidth="1"/>
    <col min="3" max="3" width="3.85546875" customWidth="1"/>
    <col min="4" max="4" width="3.28515625" customWidth="1"/>
    <col min="5" max="5" width="3.42578125" customWidth="1"/>
    <col min="6" max="6" width="4.28515625" customWidth="1"/>
    <col min="7" max="7" width="4.140625" customWidth="1"/>
    <col min="8" max="8" width="44.85546875" customWidth="1"/>
    <col min="9" max="9" width="14" customWidth="1"/>
    <col min="10" max="10" width="9.140625" hidden="1" customWidth="1"/>
  </cols>
  <sheetData>
    <row r="1" spans="1:10" x14ac:dyDescent="0.25">
      <c r="A1" s="4"/>
      <c r="B1" s="4"/>
      <c r="C1" s="4"/>
      <c r="D1" s="4"/>
      <c r="E1" s="4"/>
      <c r="F1" s="4"/>
      <c r="G1" s="4"/>
      <c r="H1" s="3"/>
      <c r="I1" s="64" t="s">
        <v>116</v>
      </c>
    </row>
    <row r="2" spans="1:10" x14ac:dyDescent="0.25">
      <c r="A2" s="4"/>
      <c r="B2" s="4"/>
      <c r="C2" s="4"/>
      <c r="D2" s="4"/>
      <c r="E2" s="4"/>
      <c r="F2" s="4"/>
      <c r="G2" s="4"/>
      <c r="H2" s="3"/>
      <c r="I2" s="64" t="s">
        <v>234</v>
      </c>
    </row>
    <row r="3" spans="1:10" x14ac:dyDescent="0.25">
      <c r="A3" s="4"/>
      <c r="B3" s="4"/>
      <c r="C3" s="4"/>
      <c r="D3" s="4"/>
      <c r="E3" s="4"/>
      <c r="F3" s="4"/>
      <c r="G3" s="4"/>
      <c r="H3" s="3"/>
      <c r="I3" s="64" t="s">
        <v>240</v>
      </c>
    </row>
    <row r="4" spans="1:10" x14ac:dyDescent="0.25">
      <c r="A4" s="4"/>
      <c r="B4" s="4"/>
      <c r="C4" s="4"/>
      <c r="D4" s="4"/>
      <c r="E4" s="4"/>
      <c r="F4" s="4"/>
      <c r="G4" s="4"/>
      <c r="H4" s="11"/>
      <c r="I4" s="2"/>
    </row>
    <row r="5" spans="1:10" ht="59.25" customHeight="1" x14ac:dyDescent="0.25">
      <c r="A5" s="128" t="s">
        <v>237</v>
      </c>
      <c r="B5" s="128"/>
      <c r="C5" s="128"/>
      <c r="D5" s="128"/>
      <c r="E5" s="128"/>
      <c r="F5" s="128"/>
      <c r="G5" s="128"/>
      <c r="H5" s="128"/>
      <c r="I5" s="128"/>
    </row>
    <row r="6" spans="1:10" x14ac:dyDescent="0.25">
      <c r="A6" s="137"/>
      <c r="B6" s="137"/>
      <c r="C6" s="137"/>
      <c r="D6" s="137"/>
      <c r="E6" s="137"/>
      <c r="F6" s="137"/>
      <c r="G6" s="137"/>
      <c r="H6" s="137"/>
      <c r="I6" s="137"/>
    </row>
    <row r="7" spans="1:10" ht="31.5" x14ac:dyDescent="0.25">
      <c r="A7" s="130" t="s">
        <v>99</v>
      </c>
      <c r="B7" s="130"/>
      <c r="C7" s="130"/>
      <c r="D7" s="130"/>
      <c r="E7" s="130"/>
      <c r="F7" s="130"/>
      <c r="G7" s="130"/>
      <c r="H7" s="36" t="s">
        <v>1</v>
      </c>
      <c r="I7" s="12" t="s">
        <v>122</v>
      </c>
      <c r="J7" s="13"/>
    </row>
    <row r="8" spans="1:10" ht="29.25" customHeight="1" x14ac:dyDescent="0.25">
      <c r="A8" s="63" t="s">
        <v>58</v>
      </c>
      <c r="B8" s="63" t="s">
        <v>59</v>
      </c>
      <c r="C8" s="63" t="s">
        <v>59</v>
      </c>
      <c r="D8" s="63" t="s">
        <v>59</v>
      </c>
      <c r="E8" s="63" t="s">
        <v>59</v>
      </c>
      <c r="F8" s="63" t="s">
        <v>100</v>
      </c>
      <c r="G8" s="63" t="s">
        <v>101</v>
      </c>
      <c r="H8" s="71" t="s">
        <v>102</v>
      </c>
      <c r="I8" s="77">
        <f>I9</f>
        <v>514352.37999999989</v>
      </c>
      <c r="J8" s="72"/>
    </row>
    <row r="9" spans="1:10" ht="27" customHeight="1" x14ac:dyDescent="0.25">
      <c r="A9" s="63" t="s">
        <v>58</v>
      </c>
      <c r="B9" s="63" t="s">
        <v>91</v>
      </c>
      <c r="C9" s="63" t="s">
        <v>59</v>
      </c>
      <c r="D9" s="63" t="s">
        <v>59</v>
      </c>
      <c r="E9" s="63" t="s">
        <v>59</v>
      </c>
      <c r="F9" s="63" t="s">
        <v>100</v>
      </c>
      <c r="G9" s="63" t="s">
        <v>103</v>
      </c>
      <c r="H9" s="71" t="s">
        <v>104</v>
      </c>
      <c r="I9" s="73">
        <f>SUM(I10+I14)</f>
        <v>514352.37999999989</v>
      </c>
      <c r="J9" s="72"/>
    </row>
    <row r="10" spans="1:10" ht="24" customHeight="1" x14ac:dyDescent="0.25">
      <c r="A10" s="14" t="s">
        <v>58</v>
      </c>
      <c r="B10" s="14" t="s">
        <v>91</v>
      </c>
      <c r="C10" s="14" t="s">
        <v>59</v>
      </c>
      <c r="D10" s="14" t="s">
        <v>59</v>
      </c>
      <c r="E10" s="14" t="s">
        <v>59</v>
      </c>
      <c r="F10" s="14" t="s">
        <v>100</v>
      </c>
      <c r="G10" s="14" t="s">
        <v>103</v>
      </c>
      <c r="H10" s="71" t="s">
        <v>105</v>
      </c>
      <c r="I10" s="76">
        <f>I11</f>
        <v>-3362075.39</v>
      </c>
      <c r="J10" s="72"/>
    </row>
    <row r="11" spans="1:10" ht="30" customHeight="1" x14ac:dyDescent="0.25">
      <c r="A11" s="14" t="s">
        <v>58</v>
      </c>
      <c r="B11" s="14" t="s">
        <v>91</v>
      </c>
      <c r="C11" s="14" t="s">
        <v>61</v>
      </c>
      <c r="D11" s="14" t="s">
        <v>59</v>
      </c>
      <c r="E11" s="14" t="s">
        <v>59</v>
      </c>
      <c r="F11" s="14" t="s">
        <v>100</v>
      </c>
      <c r="G11" s="14" t="s">
        <v>103</v>
      </c>
      <c r="H11" s="74" t="s">
        <v>106</v>
      </c>
      <c r="I11" s="73">
        <f>I12</f>
        <v>-3362075.39</v>
      </c>
      <c r="J11" s="72"/>
    </row>
    <row r="12" spans="1:10" ht="29.25" customHeight="1" x14ac:dyDescent="0.25">
      <c r="A12" s="14" t="s">
        <v>58</v>
      </c>
      <c r="B12" s="14" t="s">
        <v>91</v>
      </c>
      <c r="C12" s="14" t="s">
        <v>61</v>
      </c>
      <c r="D12" s="14" t="s">
        <v>58</v>
      </c>
      <c r="E12" s="14" t="s">
        <v>59</v>
      </c>
      <c r="F12" s="14" t="s">
        <v>100</v>
      </c>
      <c r="G12" s="14" t="s">
        <v>107</v>
      </c>
      <c r="H12" s="74" t="s">
        <v>108</v>
      </c>
      <c r="I12" s="73">
        <f>I13</f>
        <v>-3362075.39</v>
      </c>
      <c r="J12" s="72"/>
    </row>
    <row r="13" spans="1:10" ht="30" customHeight="1" x14ac:dyDescent="0.25">
      <c r="A13" s="14" t="s">
        <v>58</v>
      </c>
      <c r="B13" s="14" t="s">
        <v>91</v>
      </c>
      <c r="C13" s="14" t="s">
        <v>61</v>
      </c>
      <c r="D13" s="14" t="s">
        <v>58</v>
      </c>
      <c r="E13" s="14" t="s">
        <v>89</v>
      </c>
      <c r="F13" s="14" t="s">
        <v>100</v>
      </c>
      <c r="G13" s="14" t="s">
        <v>107</v>
      </c>
      <c r="H13" s="74" t="s">
        <v>109</v>
      </c>
      <c r="I13" s="138">
        <v>-3362075.39</v>
      </c>
      <c r="J13" s="139"/>
    </row>
    <row r="14" spans="1:10" ht="24.75" customHeight="1" x14ac:dyDescent="0.25">
      <c r="A14" s="14" t="s">
        <v>58</v>
      </c>
      <c r="B14" s="14" t="s">
        <v>91</v>
      </c>
      <c r="C14" s="14" t="s">
        <v>59</v>
      </c>
      <c r="D14" s="14" t="s">
        <v>59</v>
      </c>
      <c r="E14" s="14" t="s">
        <v>59</v>
      </c>
      <c r="F14" s="14" t="s">
        <v>100</v>
      </c>
      <c r="G14" s="14" t="s">
        <v>110</v>
      </c>
      <c r="H14" s="71" t="s">
        <v>111</v>
      </c>
      <c r="I14" s="73">
        <f>I15</f>
        <v>3876427.77</v>
      </c>
      <c r="J14" s="72"/>
    </row>
    <row r="15" spans="1:10" ht="26.25" customHeight="1" x14ac:dyDescent="0.25">
      <c r="A15" s="14" t="s">
        <v>58</v>
      </c>
      <c r="B15" s="14" t="s">
        <v>91</v>
      </c>
      <c r="C15" s="14" t="s">
        <v>61</v>
      </c>
      <c r="D15" s="14" t="s">
        <v>59</v>
      </c>
      <c r="E15" s="14" t="s">
        <v>59</v>
      </c>
      <c r="F15" s="14" t="s">
        <v>100</v>
      </c>
      <c r="G15" s="14" t="s">
        <v>110</v>
      </c>
      <c r="H15" s="74" t="s">
        <v>112</v>
      </c>
      <c r="I15" s="73">
        <f>I16</f>
        <v>3876427.77</v>
      </c>
      <c r="J15" s="72"/>
    </row>
    <row r="16" spans="1:10" ht="26.25" customHeight="1" x14ac:dyDescent="0.25">
      <c r="A16" s="14" t="s">
        <v>58</v>
      </c>
      <c r="B16" s="14" t="s">
        <v>91</v>
      </c>
      <c r="C16" s="14" t="s">
        <v>61</v>
      </c>
      <c r="D16" s="14" t="s">
        <v>58</v>
      </c>
      <c r="E16" s="14" t="s">
        <v>59</v>
      </c>
      <c r="F16" s="14" t="s">
        <v>100</v>
      </c>
      <c r="G16" s="14" t="s">
        <v>113</v>
      </c>
      <c r="H16" s="74" t="s">
        <v>114</v>
      </c>
      <c r="I16" s="73">
        <f>I17</f>
        <v>3876427.77</v>
      </c>
      <c r="J16" s="72"/>
    </row>
    <row r="17" spans="1:10" ht="27.75" customHeight="1" x14ac:dyDescent="0.25">
      <c r="A17" s="14" t="s">
        <v>58</v>
      </c>
      <c r="B17" s="14" t="s">
        <v>91</v>
      </c>
      <c r="C17" s="14" t="s">
        <v>61</v>
      </c>
      <c r="D17" s="14" t="s">
        <v>58</v>
      </c>
      <c r="E17" s="14" t="s">
        <v>89</v>
      </c>
      <c r="F17" s="14" t="s">
        <v>100</v>
      </c>
      <c r="G17" s="14" t="s">
        <v>113</v>
      </c>
      <c r="H17" s="74" t="s">
        <v>115</v>
      </c>
      <c r="I17" s="75">
        <v>3876427.77</v>
      </c>
      <c r="J17" s="72"/>
    </row>
  </sheetData>
  <mergeCells count="4">
    <mergeCell ref="A6:I6"/>
    <mergeCell ref="A7:G7"/>
    <mergeCell ref="I13:J13"/>
    <mergeCell ref="A5:I5"/>
  </mergeCells>
  <pageMargins left="0.70866141732283472" right="0" top="0.74803149606299213" bottom="0.7480314960629921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Лист6</vt:lpstr>
      <vt:lpstr>Лист1!Область_печати</vt:lpstr>
      <vt:lpstr>Лист2!Область_печати</vt:lpstr>
      <vt:lpstr>Лист4!Область_печати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2019-12-03T18:02:48Z</dcterms:modified>
</cp:coreProperties>
</file>