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7" state="hidden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Лист1!$A$1:$D$35</definedName>
    <definedName name="_xlnm.Print_Area" localSheetId="1">Лист2!$A$1:$C$53</definedName>
    <definedName name="_xlnm.Print_Area" localSheetId="3">Лист4!$A$1:$E$23</definedName>
  </definedNames>
  <calcPr calcId="124519"/>
</workbook>
</file>

<file path=xl/calcChain.xml><?xml version="1.0" encoding="utf-8"?>
<calcChain xmlns="http://schemas.openxmlformats.org/spreadsheetml/2006/main">
  <c r="G14" i="7"/>
  <c r="G13" s="1"/>
  <c r="G12" s="1"/>
  <c r="G11" s="1"/>
  <c r="G20"/>
  <c r="G19" s="1"/>
  <c r="G18" s="1"/>
  <c r="G25"/>
  <c r="G24" s="1"/>
  <c r="G23" s="1"/>
  <c r="G29"/>
  <c r="G31"/>
  <c r="G34"/>
  <c r="G37"/>
  <c r="G44"/>
  <c r="G43" s="1"/>
  <c r="G42" s="1"/>
  <c r="G46"/>
  <c r="G52"/>
  <c r="G51" s="1"/>
  <c r="G50" s="1"/>
  <c r="G58"/>
  <c r="G57" s="1"/>
  <c r="G56" s="1"/>
  <c r="G55" s="1"/>
  <c r="G63"/>
  <c r="G65"/>
  <c r="G62" s="1"/>
  <c r="G61" s="1"/>
  <c r="G67"/>
  <c r="E68"/>
  <c r="G70"/>
  <c r="G69" s="1"/>
  <c r="G71"/>
  <c r="G75"/>
  <c r="G74" s="1"/>
  <c r="G73" s="1"/>
  <c r="E9" i="4"/>
  <c r="E10"/>
  <c r="E19"/>
  <c r="C35" i="2"/>
  <c r="C46"/>
  <c r="C44"/>
  <c r="C10"/>
  <c r="C32"/>
  <c r="C28"/>
  <c r="C16"/>
  <c r="C22" i="1"/>
  <c r="C49" i="2"/>
  <c r="C20"/>
  <c r="C12" i="1"/>
  <c r="G17" i="7" l="1"/>
  <c r="G16" s="1"/>
  <c r="G10" s="1"/>
  <c r="J9" i="5"/>
  <c r="J7" s="1"/>
  <c r="E17" i="4"/>
  <c r="E22"/>
  <c r="C48" i="2" l="1"/>
  <c r="C12"/>
  <c r="C11" i="1"/>
  <c r="C42" i="2" l="1"/>
  <c r="C41" s="1"/>
  <c r="C39"/>
  <c r="C37"/>
  <c r="C30"/>
  <c r="C25"/>
  <c r="C24" s="1"/>
  <c r="C15"/>
  <c r="C11"/>
  <c r="I12" i="6"/>
  <c r="I11" s="1"/>
  <c r="I10" s="1"/>
  <c r="I16"/>
  <c r="I15" s="1"/>
  <c r="I14" s="1"/>
  <c r="C36" i="2" l="1"/>
  <c r="C27"/>
  <c r="I9" i="6"/>
  <c r="I8" s="1"/>
  <c r="C9" i="2" l="1"/>
</calcChain>
</file>

<file path=xl/sharedStrings.xml><?xml version="1.0" encoding="utf-8"?>
<sst xmlns="http://schemas.openxmlformats.org/spreadsheetml/2006/main" count="667" uniqueCount="255">
  <si>
    <t>Код классификации дохода</t>
  </si>
  <si>
    <t>Наименование</t>
  </si>
  <si>
    <t>ВСЕГО доходов</t>
  </si>
  <si>
    <t>НАЛОГОВЫЕ И НЕНАЛОГОВЫЕ ДОХОДЫ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</si>
  <si>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</si>
  <si>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</si>
  <si>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</si>
  <si>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</si>
  <si>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925 1 08 04020 01 1000 110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</si>
  <si>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</si>
  <si>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925 1 11 05035 10 1000 120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</si>
  <si>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</si>
  <si>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925 1 11 09045 10 0000 120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</si>
  <si>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</si>
  <si>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925 1 13 02995 10 0000 130</t>
  </si>
  <si>
    <t>Прочие доходы от компенсации затрат бюджетных поселений</t>
  </si>
  <si>
    <t>БЕЗВОЗМЕЗДНЫЕ ПОСТУПЛЕНИЯ</t>
  </si>
  <si>
    <t>925 2 02 01001 10 0000 151</t>
  </si>
  <si>
    <t>Дотация бюджетам поселений на выравнивание бюджетной обеспеченности</t>
  </si>
  <si>
    <t>925 2 02 01003 10 0000 151</t>
  </si>
  <si>
    <t>Дотация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</si>
  <si>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</si>
  <si>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925 2 02 03003 10 0000 151</t>
  </si>
  <si>
    <t>925 2 02 03015 10 0000 151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</si>
  <si>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</si>
  <si>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</si>
  <si>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925 2 02 04012 10 0000 151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</si>
  <si>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</si>
  <si>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</si>
  <si>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</si>
  <si>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</si>
  <si>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</si>
  <si>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</si>
  <si>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</si>
  <si>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</si>
  <si>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</si>
  <si>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</si>
  <si>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</si>
  <si>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</si>
  <si>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КОМПЕНСАЦИЙ ЗАТРАТ ГОСУДАРСТВА</t>
  </si>
  <si>
    <t>Прочие доходы от компенсации затрат бюджетов поселений</t>
  </si>
  <si>
    <t>Дотации бюджетам субъектов Российской Федерации и муниципальных районов</t>
  </si>
  <si>
    <t>Дотации бюджетам поселений на выравнивание бюджетной обеспеченности</t>
  </si>
  <si>
    <t>Дотация бюджетам на поддержку мер по обеспечению сбалансированности бюджетов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</si>
  <si>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</si>
  <si>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</si>
  <si>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</si>
  <si>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Мин</t>
  </si>
  <si>
    <t>Рз</t>
  </si>
  <si>
    <t>ПР</t>
  </si>
  <si>
    <t>ЦСР</t>
  </si>
  <si>
    <t>ВР</t>
  </si>
  <si>
    <t>2</t>
  </si>
  <si>
    <t>3</t>
  </si>
  <si>
    <t>4</t>
  </si>
  <si>
    <t>6</t>
  </si>
  <si>
    <t>925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</si>
  <si>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</si>
  <si>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</si>
  <si>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</si>
  <si>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</si>
  <si>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</si>
  <si>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</si>
  <si>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</si>
  <si>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 оплаты  труда  и  страховые  взносы</t>
  </si>
  <si>
    <t>121</t>
  </si>
  <si>
    <t>Иные  выплаты  персоналу, за  исключением  фонда  оплаты  труда</t>
  </si>
  <si>
    <t>122</t>
  </si>
  <si>
    <t>Функционирование законодательных ( представительных) органов государственной власти и  представительных  органов  муниципальных  образований</t>
  </si>
  <si>
    <t>03</t>
  </si>
  <si>
    <t>Центральный аппарат</t>
  </si>
  <si>
    <t>Упплата  прочих  налогов, сборов  и 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</si>
  <si>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</si>
  <si>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</si>
  <si>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Прочая  закупка    товаров, работ  и  услуг  для  муниципальных  нужд</t>
  </si>
  <si>
    <t>Обеспечение  деятельности  финансовых, налоговых  и  таможенных  органов и  органов  финансового  надзора (финансово-бюджетного) надзора</t>
  </si>
  <si>
    <t>06</t>
  </si>
  <si>
    <t>Межбюджетные трансферты</t>
  </si>
  <si>
    <t>Межбюджетные  трансферты  на  осуществление  полномочий  по  выполнению внешнего  муниципального  финансового  контроля</t>
  </si>
  <si>
    <t xml:space="preserve"> Межбюджетные трансферты</t>
  </si>
  <si>
    <t>540</t>
  </si>
  <si>
    <t xml:space="preserve">Межбюджетные  трансферты  на  осуществление  полномочий  по  выполнению  работы по  формированию, исполнению  бюджета поселения, администрирование  поступлений "Невыясненные  поступления, "  и  контроль  за  исполнением  бюджета 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</si>
  <si>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</si>
  <si>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</si>
  <si>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</si>
  <si>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</si>
  <si>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</si>
  <si>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 населения  на  территории  от  чрезвычайных  ситуаций  природного  и  техногенного  характера, гражданская  оборона</t>
  </si>
  <si>
    <t>09</t>
  </si>
  <si>
    <t>10</t>
  </si>
  <si>
    <t>Жилищно-коммунальное хозяйство</t>
  </si>
  <si>
    <t>05</t>
  </si>
  <si>
    <t>Благоустройство</t>
  </si>
  <si>
    <t>Уличное освещение</t>
  </si>
  <si>
    <t>ВСЕГО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</si>
  <si>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</si>
  <si>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 представительных) органов  государственной власти и  представительных  органов  муниципальных  образований</t>
  </si>
  <si>
    <t>Обеспечение деятельности финансовых, налоговых и  таможенных  органов  и  органов  финансового  надзора</t>
  </si>
  <si>
    <t>Код</t>
  </si>
  <si>
    <t>0000</t>
  </si>
  <si>
    <t>000</t>
  </si>
  <si>
    <t>Источники внутренного финансирования дефицитов бюджетов</t>
  </si>
  <si>
    <t>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</si>
  <si>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</si>
  <si>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</si>
  <si>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</si>
  <si>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</si>
  <si>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</si>
  <si>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</si>
  <si>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</si>
  <si>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</si>
  <si>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</si>
  <si>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</si>
  <si>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</si>
  <si>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</si>
  <si>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Приложение 6</t>
  </si>
  <si>
    <t>Код классификации источников финансирования дефицитов бюджетов</t>
  </si>
  <si>
    <t>Наименованиеглавного администратора источников финансирования дефицита бюджета муниципального образования сельского посления "Ёрмица", код классификации источников финансирования дефицита бюджета</t>
  </si>
  <si>
    <t>Кассовое исполнение 
(рублей)</t>
  </si>
  <si>
    <t>Межбюджетные трансферты из  бюджетов  сельских  поселений  бюджету муниципального  района  и  из  бюджета  муниципального  района бюджетам  поселений, в  соответствии  с  заключенными  муниципальными контрактами</t>
  </si>
  <si>
    <t>Кассовое исполнение,
 рублей</t>
  </si>
  <si>
    <t>Кассовое исполнение, рублей</t>
  </si>
  <si>
    <t>Администрация муниципального образования сельского поселения "Ёрмица"</t>
  </si>
  <si>
    <t>Управление Федеральной налоговой службы по Республике Коми</t>
  </si>
  <si>
    <t>Приложение 1</t>
  </si>
  <si>
    <t>Приложение 2</t>
  </si>
  <si>
    <t>1 00 00000 00 0000 000</t>
  </si>
  <si>
    <t>1 01 02000 01 0000 110</t>
  </si>
  <si>
    <t>1 01 02010 01 0000 110</t>
  </si>
  <si>
    <t>1 06 00000 00 0000 000</t>
  </si>
  <si>
    <t>1 06 01000 00 0000 110</t>
  </si>
  <si>
    <t>1 06 01030 10 1000 110</t>
  </si>
  <si>
    <t>1 08 00000 00 0000 000</t>
  </si>
  <si>
    <t>1 08 04000 01 0000 110</t>
  </si>
  <si>
    <t>1 08 04020 01 1000 110</t>
  </si>
  <si>
    <t>1 11 00000 00 0000 000</t>
  </si>
  <si>
    <t>1 11 05000 00 0000 000</t>
  </si>
  <si>
    <t>1 11 05035 10 0000 120</t>
  </si>
  <si>
    <t>1 11 09000 00 0000 120</t>
  </si>
  <si>
    <t>1 11 09045 10 0000 120</t>
  </si>
  <si>
    <t>1 13 00000 00 0000 000</t>
  </si>
  <si>
    <t>1 13 02995 10 0000 130</t>
  </si>
  <si>
    <t>2 00 00000 00 0000 000</t>
  </si>
  <si>
    <t>2 02 01000 00 0000 000</t>
  </si>
  <si>
    <t>2 02 01001 00 0000 151</t>
  </si>
  <si>
    <t>2 02 01001 10 0000 151</t>
  </si>
  <si>
    <t>2 02 01003 00 0000 151</t>
  </si>
  <si>
    <t>2 02 01003 10 0000 151</t>
  </si>
  <si>
    <t>2 02 03000 00 0000 151</t>
  </si>
  <si>
    <t>2 02 03003 00 0000 151</t>
  </si>
  <si>
    <t>2 02 03003 10 0000 151</t>
  </si>
  <si>
    <t>2 02 03015 00 0000 151</t>
  </si>
  <si>
    <t>2 02 03015 10 0000 151</t>
  </si>
  <si>
    <t>2 02 04000 00 0000 151</t>
  </si>
  <si>
    <t>2 02 04012 00 0000 151</t>
  </si>
  <si>
    <t>2 02 04012 10 0000 151</t>
  </si>
  <si>
    <t>1 01 00000 00 0000 000</t>
  </si>
  <si>
    <t>Приложение 4</t>
  </si>
  <si>
    <t>182 1 01 02010 01 2000 110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</si>
  <si>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 (пени, проценты)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</si>
  <si>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</si>
  <si>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</si>
  <si>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</si>
  <si>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990 90 01</t>
  </si>
  <si>
    <t>990 00 00</t>
  </si>
  <si>
    <t>990 90 02</t>
  </si>
  <si>
    <t>244</t>
  </si>
  <si>
    <t>990 51 18</t>
  </si>
  <si>
    <t>990 59 30</t>
  </si>
  <si>
    <t>Осуществление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</si>
  <si>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990 73 13</t>
  </si>
  <si>
    <t>990 73 17</t>
  </si>
  <si>
    <t>990 84 11</t>
  </si>
  <si>
    <t>990 84 15</t>
  </si>
  <si>
    <t>990 84 12</t>
  </si>
  <si>
    <t>Выполнение других обязательств органов местного самоуправления</t>
  </si>
  <si>
    <t>990 90 09</t>
  </si>
  <si>
    <t>990 92 71</t>
  </si>
  <si>
    <t>Иные выплаты населению</t>
  </si>
  <si>
    <t>360</t>
  </si>
  <si>
    <t>Резервный фонд администрации муниципального образования по предупреждению и ликвидации чрезвычайных ситуаций и последствий стихийных бедствий</t>
  </si>
  <si>
    <t>990 91 00</t>
  </si>
  <si>
    <t xml:space="preserve">Содержание  автомобильных  дорог  и  инженерных  сооруженийц  на  них  в  границах  поселений </t>
  </si>
  <si>
    <t>990 92 00</t>
  </si>
  <si>
    <t>Прочие мероприятия по благоустройству сельских поселений</t>
  </si>
  <si>
    <t>990 95 00</t>
  </si>
  <si>
    <t>Пенсионное обеспечение</t>
  </si>
  <si>
    <t>Иные пенсии, социальные доплаты к пенсиям</t>
  </si>
  <si>
    <t>990 90 18</t>
  </si>
  <si>
    <t>Выплаты пенсии за выслугу лет лицам, замещавшим должности муниципальной службы в муниципальном образовании</t>
  </si>
  <si>
    <t>312</t>
  </si>
  <si>
    <t>Социальная политика</t>
  </si>
  <si>
    <t>Всего</t>
  </si>
  <si>
    <t>Совет</t>
  </si>
  <si>
    <t>Приложение № 3</t>
  </si>
  <si>
    <t>922</t>
  </si>
  <si>
    <t>ВСЕГО:</t>
  </si>
  <si>
    <t>в том числе:</t>
  </si>
  <si>
    <t>853</t>
  </si>
  <si>
    <t>Упплата иных платежей</t>
  </si>
  <si>
    <t>12</t>
  </si>
  <si>
    <t>07</t>
  </si>
  <si>
    <t>990 90 23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</si>
  <si>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</si>
  <si>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</si>
  <si>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</si>
  <si>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</si>
  <si>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</si>
  <si>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</si>
  <si>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</si>
  <si>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</si>
  <si>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</si>
  <si>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</si>
  <si>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</si>
  <si>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925 2 02 03024 10 0000 151</t>
  </si>
  <si>
    <t>Субвенции бюджетам поселений на выполнение передаваемых полномочий субъектов Российской Федерации</t>
  </si>
  <si>
    <t>925 2 02 04014 10 0000 151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</si>
  <si>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</si>
  <si>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1 06 01030 10 2100 110</t>
  </si>
  <si>
    <t xml:space="preserve"> 1 06 06033 10 1000 110</t>
  </si>
  <si>
    <t xml:space="preserve"> 1 06 06033 10 2100 110</t>
  </si>
  <si>
    <t>1 06 06043 10 1000 110</t>
  </si>
  <si>
    <t xml:space="preserve"> 2 02 03024 10 0000 151</t>
  </si>
  <si>
    <t xml:space="preserve"> 2 02 03024 00 0000 151</t>
  </si>
  <si>
    <t>Субвенции бюджетам на выполнение передаваемых полномочий субъектов Российской Федерации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</si>
  <si>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</si>
  <si>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</si>
  <si>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2 02 04014 00 0000 151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</si>
  <si>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</si>
  <si>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проекту решения Совета МО СП "Ёрмица"   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</si>
  <si>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</si>
  <si>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</si>
  <si>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925 1 16 32000 10 0000 140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</si>
  <si>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поселения)</t>
  </si>
  <si>
    <t>925 2 02 04999 10 0000 151</t>
  </si>
  <si>
    <t>Прочие межбюджетные трансферты, передаваемые бюджетам сельских поселений</t>
  </si>
  <si>
    <t>1 06 01030 10 4000 110</t>
  </si>
  <si>
    <t>1 16 32000 10 0000 140</t>
  </si>
  <si>
    <t>2 02 04999 10 0000 151</t>
  </si>
  <si>
    <t>ДОХОДЫ БЮДЖЕТА МУНИЦИПАЛЬНОГО ОБРАЗОВАНИЯ СЕЛЬСКОГО ПОСЕЛЕНИЯ "ЁРМИЦА" ЗА 2016 ГОД ПО КОДАМ ВИДОВ ДОХОДОВ, ПОДВИДОВ ДОХОДОВ КЛАССИФИКАЦИИ ОПЕРАЦИЙ СЕКТОРА ГОСУДАРСТВЕННОГО УПРАВЛЕНИЯ, ОТНОСЯЩИХСЯ К ДОХОДАМ БЮДЖЕТА</t>
  </si>
  <si>
    <r>
      <t>И</t>
    </r>
    <r>
      <rPr>
        <b/>
        <sz val="8"/>
        <rFont val="Tahoma"/>
        <family val="2"/>
        <charset val="204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  <charset val="204"/>
      </rPr>
      <t>"</t>
    </r>
    <r>
      <rPr>
        <b/>
        <sz val="8"/>
        <rFont val="Tahoma"/>
        <family val="2"/>
        <charset val="204"/>
      </rPr>
      <t xml:space="preserve">ЁРМИЦА" ЗА 2016 ГОД ПО КОДАМ КЛАССИФИКАЦИИ ИСТОЧНИКОВ ФИНАНСИРОВАНИЯ ДЕФИЦИТОВ БЮДЖЕТОВ </t>
    </r>
  </si>
  <si>
    <r>
      <t>И</t>
    </r>
    <r>
      <rPr>
        <b/>
        <sz val="8"/>
        <rFont val="Tahoma"/>
        <family val="2"/>
        <charset val="204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  <charset val="204"/>
      </rPr>
      <t>"</t>
    </r>
    <r>
      <rPr>
        <b/>
        <sz val="8"/>
        <rFont val="Tahoma"/>
        <family val="2"/>
        <charset val="204"/>
      </rPr>
      <t>ЁРМИЦА" ЗА 2016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ОНОСЯЩИХСЯ К ИСТОЧНИКАМ ФИНАНСИРОВАНИЯ ДЕФИЦИТА БЮДЖЕТОВ</t>
    </r>
  </si>
  <si>
    <t>ДОХОДЫ БЮДЖЕТА МУНИЦИПАЛЬНОГО ОБРАЗОВАНИЯ СЕЛЬСКОГО ПОСЕЛЕНИЯ "ЁРМИЦА" ЗА 2016 ГОД ПО КОДАМ КЛАССИФИКАЦИИ ДОХОДОВ БЮДЖЕТОВ</t>
  </si>
  <si>
    <t>РАСХОДЫ БЮДЖЕТА МУНИЦИПАЛЬНОГО ОБРАЗОВАНИЯ СЕЛЬСКОГО ПОСЕЛЕНИЯ "ЁРМИЦА" ЗА 2016 ГОД ПО ВЕДОМСТВЕННОЙ СТРУКТУРЕ РАСХОДОВ БЮДЖЕТА МУНИЦИПАЛЬНОГО ОБРАЗОВАНИЯ СЕЛЬСКОГО ПОСЕЛЕНИЯ "ЁРМИЦА"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</si>
  <si>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</si>
  <si>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</si>
  <si>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</si>
  <si>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Жилищное хозяйство</t>
  </si>
  <si>
    <t xml:space="preserve">РАСХОДЫ БЮДЖЕТА МУНИЦИПАЛЬНОГО ОБРАЗОВАНИЯ СЕЛЬСКОГО ПОСЕЛЕНИЯ "ЁРМИЦА" ЗА 2016 ГОД ПО РАЗДЕЛАМ, ПОДРАЗДЕЛАМ  КЛАССИФИКАЦИИ РАСХОДОВ БЮДЖЕТОВ РОССИЙСКОЙ ФЕДЕРАЦИИ </t>
  </si>
  <si>
    <t>99 0 00 00000</t>
  </si>
  <si>
    <t>от "23" марта 2017 г. № 4-5/2</t>
  </si>
  <si>
    <t>от "23" марта 2017 г. №4-5/2</t>
  </si>
  <si>
    <t xml:space="preserve">                                    к решению Совета МО СП "Ёрмица"      </t>
  </si>
  <si>
    <t xml:space="preserve"> к  решению Совета МО СП "Ёрмица"   </t>
  </si>
  <si>
    <t xml:space="preserve">                                                                                   Приложение 5 к решению                                                                                                                                                           Совета  МО СП "Ёрмица" от "23" марта 2017 г. № 4-5/2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</si>
</sst>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#,##0.00_ ;[Red]\-#,##0.00\ 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ahoma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justify" vertical="top" wrapText="1"/>
      <protection locked="0"/>
    </xf>
    <xf numFmtId="0" fontId="8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65" fontId="5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vertical="center" readingOrder="1"/>
    </xf>
    <xf numFmtId="49" fontId="2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0" xfId="0" applyNumberFormat="1" applyFont="1" applyAlignment="1">
      <alignment horizontal="right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justify" vertical="center" wrapText="1"/>
    </xf>
    <xf numFmtId="165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justify" wrapText="1"/>
    </xf>
    <xf numFmtId="165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/>
    </xf>
    <xf numFmtId="165" fontId="15" fillId="0" borderId="1" xfId="0" applyNumberFormat="1" applyFont="1" applyBorder="1"/>
    <xf numFmtId="3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15" fillId="0" borderId="1" xfId="0" applyFont="1" applyBorder="1" applyAlignment="1">
      <alignment horizontal="left" wrapText="1"/>
    </xf>
    <xf numFmtId="0" fontId="13" fillId="0" borderId="3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165" fontId="13" fillId="0" borderId="1" xfId="0" applyNumberFormat="1" applyFont="1" applyBorder="1" applyAlignment="1"/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justify" vertical="center"/>
    </xf>
    <xf numFmtId="165" fontId="13" fillId="0" borderId="7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justify" vertical="center" wrapText="1"/>
    </xf>
    <xf numFmtId="165" fontId="12" fillId="0" borderId="7" xfId="0" applyNumberFormat="1" applyFont="1" applyBorder="1" applyAlignment="1"/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justify" vertical="center" wrapText="1"/>
    </xf>
    <xf numFmtId="165" fontId="12" fillId="0" borderId="1" xfId="0" applyNumberFormat="1" applyFont="1" applyBorder="1" applyAlignment="1"/>
    <xf numFmtId="165" fontId="12" fillId="0" borderId="7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center" wrapText="1"/>
    </xf>
    <xf numFmtId="165" fontId="13" fillId="0" borderId="7" xfId="0" applyNumberFormat="1" applyFont="1" applyBorder="1" applyAlignment="1"/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Border="1"/>
    <xf numFmtId="4" fontId="15" fillId="0" borderId="1" xfId="0" applyNumberFormat="1" applyFont="1" applyBorder="1"/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vertical="center" wrapText="1" readingOrder="1"/>
    </xf>
    <xf numFmtId="49" fontId="2" fillId="0" borderId="5" xfId="0" applyNumberFormat="1" applyFont="1" applyFill="1" applyBorder="1" applyAlignment="1" applyProtection="1">
      <alignment vertical="center" wrapText="1" readingOrder="1"/>
    </xf>
    <xf numFmtId="0" fontId="2" fillId="0" borderId="4" xfId="0" applyFont="1" applyBorder="1" applyAlignment="1" applyProtection="1">
      <alignment vertical="center" wrapText="1" readingOrder="1"/>
    </xf>
    <xf numFmtId="0" fontId="2" fillId="0" borderId="5" xfId="0" applyFont="1" applyBorder="1" applyAlignment="1" applyProtection="1">
      <alignment vertical="center" wrapText="1" readingOrder="1"/>
    </xf>
    <xf numFmtId="49" fontId="5" fillId="0" borderId="4" xfId="0" applyNumberFormat="1" applyFont="1" applyFill="1" applyBorder="1" applyAlignment="1" applyProtection="1">
      <alignment vertical="center" wrapText="1" readingOrder="1"/>
    </xf>
    <xf numFmtId="49" fontId="5" fillId="0" borderId="5" xfId="0" applyNumberFormat="1" applyFont="1" applyFill="1" applyBorder="1" applyAlignment="1" applyProtection="1">
      <alignment vertical="center" wrapText="1" readingOrder="1"/>
    </xf>
    <xf numFmtId="49" fontId="2" fillId="0" borderId="4" xfId="0" applyNumberFormat="1" applyFont="1" applyFill="1" applyBorder="1" applyAlignment="1" applyProtection="1">
      <alignment horizontal="left" vertical="top" wrapText="1" readingOrder="1"/>
    </xf>
    <xf numFmtId="49" fontId="2" fillId="0" borderId="5" xfId="0" applyNumberFormat="1" applyFont="1" applyFill="1" applyBorder="1" applyAlignment="1" applyProtection="1">
      <alignment horizontal="left" vertical="top" wrapText="1" readingOrder="1"/>
    </xf>
    <xf numFmtId="0" fontId="2" fillId="0" borderId="4" xfId="0" applyFont="1" applyFill="1" applyBorder="1" applyAlignment="1" applyProtection="1">
      <alignment horizontal="left" vertical="center" readingOrder="1"/>
    </xf>
    <xf numFmtId="0" fontId="2" fillId="0" borderId="5" xfId="0" applyFont="1" applyFill="1" applyBorder="1" applyAlignment="1" applyProtection="1">
      <alignment horizontal="left" vertical="center" readingOrder="1"/>
    </xf>
    <xf numFmtId="165" fontId="8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view="pageBreakPreview" topLeftCell="A17" zoomScaleSheetLayoutView="100" workbookViewId="0">
      <selection activeCell="F8" sqref="F8"/>
    </sheetView>
  </sheetViews>
  <sheetFormatPr defaultRowHeight="15"/>
  <cols>
    <col min="1" max="1" width="24.5703125" customWidth="1"/>
    <col min="2" max="2" width="68" customWidth="1"/>
    <col min="3" max="3" width="21.7109375" customWidth="1"/>
    <col min="4" max="4" width="9.140625" hidden="1" customWidth="1"/>
  </cols>
  <sheetData>
    <row r="1" spans="1:4">
      <c r="A1" s="68"/>
      <c r="B1" s="69"/>
      <c r="C1" s="94" t="s">
        <v>124</v>
      </c>
      <c r="D1" s="68"/>
    </row>
    <row r="2" spans="1:4">
      <c r="A2" s="68"/>
      <c r="B2" s="124" t="s">
        <v>252</v>
      </c>
      <c r="C2" s="124"/>
      <c r="D2" s="68"/>
    </row>
    <row r="3" spans="1:4" ht="22.5">
      <c r="A3" s="68"/>
      <c r="B3" s="70"/>
      <c r="C3" s="71" t="s">
        <v>251</v>
      </c>
      <c r="D3" s="68"/>
    </row>
    <row r="4" spans="1:4" ht="15" hidden="1" customHeight="1">
      <c r="A4" s="68"/>
      <c r="B4" s="68"/>
      <c r="C4" s="70"/>
      <c r="D4" s="68"/>
    </row>
    <row r="5" spans="1:4">
      <c r="A5" s="68"/>
      <c r="B5" s="68"/>
      <c r="C5" s="68"/>
      <c r="D5" s="68"/>
    </row>
    <row r="6" spans="1:4">
      <c r="A6" s="123"/>
      <c r="B6" s="123"/>
      <c r="C6" s="123"/>
      <c r="D6" s="68"/>
    </row>
    <row r="7" spans="1:4" ht="15" customHeight="1">
      <c r="A7" s="121" t="s">
        <v>242</v>
      </c>
      <c r="B7" s="121"/>
      <c r="C7" s="121"/>
      <c r="D7" s="68"/>
    </row>
    <row r="8" spans="1:4" ht="15" customHeight="1">
      <c r="A8" s="122"/>
      <c r="B8" s="122"/>
      <c r="C8" s="122"/>
      <c r="D8" s="68"/>
    </row>
    <row r="9" spans="1:4" ht="30.75" customHeight="1">
      <c r="A9" s="79" t="s">
        <v>0</v>
      </c>
      <c r="B9" s="79" t="s">
        <v>1</v>
      </c>
      <c r="C9" s="79" t="s">
        <v>121</v>
      </c>
      <c r="D9" s="68"/>
    </row>
    <row r="10" spans="1:4">
      <c r="A10" s="80">
        <v>1</v>
      </c>
      <c r="B10" s="80">
        <v>2</v>
      </c>
      <c r="C10" s="80">
        <v>3</v>
      </c>
      <c r="D10" s="68"/>
    </row>
    <row r="11" spans="1:4">
      <c r="A11" s="81" t="s">
        <v>2</v>
      </c>
      <c r="B11" s="81"/>
      <c r="C11" s="82">
        <f>C12+C22</f>
        <v>3742370.14</v>
      </c>
      <c r="D11" s="68"/>
    </row>
    <row r="12" spans="1:4" ht="31.5" customHeight="1">
      <c r="A12" s="81">
        <v>182</v>
      </c>
      <c r="B12" s="83" t="s">
        <v>123</v>
      </c>
      <c r="C12" s="84">
        <f>SUM(C13:C21)</f>
        <v>107341.90000000001</v>
      </c>
      <c r="D12" s="68"/>
    </row>
    <row r="13" spans="1:4" ht="51.75">
      <c r="A13" s="85" t="s">
        <v>4</v>
      </c>
      <c r="B13" s="86" t="s">
        <v>5</v>
      </c>
      <c r="C13" s="84">
        <v>102641.11</v>
      </c>
      <c r="D13" s="68"/>
    </row>
    <row r="14" spans="1:4" ht="51.75">
      <c r="A14" s="85" t="s">
        <v>158</v>
      </c>
      <c r="B14" s="86" t="s">
        <v>159</v>
      </c>
      <c r="C14" s="84">
        <v>25.08</v>
      </c>
      <c r="D14" s="68"/>
    </row>
    <row r="15" spans="1:4" ht="26.25">
      <c r="A15" s="85" t="s">
        <v>160</v>
      </c>
      <c r="B15" s="86" t="s">
        <v>161</v>
      </c>
      <c r="C15" s="84">
        <v>64.989999999999995</v>
      </c>
      <c r="D15" s="68"/>
    </row>
    <row r="16" spans="1:4" ht="26.25">
      <c r="A16" s="85" t="s">
        <v>6</v>
      </c>
      <c r="B16" s="86" t="s">
        <v>7</v>
      </c>
      <c r="C16" s="87">
        <v>2327.15</v>
      </c>
      <c r="D16" s="68"/>
    </row>
    <row r="17" spans="1:4" ht="36" customHeight="1">
      <c r="A17" s="85" t="s">
        <v>206</v>
      </c>
      <c r="B17" s="86" t="s">
        <v>207</v>
      </c>
      <c r="C17" s="87">
        <v>208.86</v>
      </c>
      <c r="D17" s="68"/>
    </row>
    <row r="18" spans="1:4" ht="40.5" customHeight="1">
      <c r="A18" s="85" t="s">
        <v>230</v>
      </c>
      <c r="B18" s="88" t="s">
        <v>231</v>
      </c>
      <c r="C18" s="87">
        <v>246.13</v>
      </c>
      <c r="D18" s="68"/>
    </row>
    <row r="19" spans="1:4" ht="51">
      <c r="A19" s="85" t="s">
        <v>208</v>
      </c>
      <c r="B19" s="88" t="s">
        <v>209</v>
      </c>
      <c r="C19" s="84">
        <v>1736</v>
      </c>
      <c r="D19" s="68"/>
    </row>
    <row r="20" spans="1:4" ht="38.25">
      <c r="A20" s="89" t="s">
        <v>211</v>
      </c>
      <c r="B20" s="88" t="s">
        <v>210</v>
      </c>
      <c r="C20" s="84">
        <v>0.57999999999999996</v>
      </c>
      <c r="D20" s="68"/>
    </row>
    <row r="21" spans="1:4" ht="51">
      <c r="A21" s="89" t="s">
        <v>212</v>
      </c>
      <c r="B21" s="88" t="s">
        <v>213</v>
      </c>
      <c r="C21" s="84">
        <v>92</v>
      </c>
      <c r="D21" s="68"/>
    </row>
    <row r="22" spans="1:4">
      <c r="A22" s="81">
        <v>925</v>
      </c>
      <c r="B22" s="90" t="s">
        <v>122</v>
      </c>
      <c r="C22" s="91">
        <f>SUM(C23:C35)</f>
        <v>3635028.24</v>
      </c>
      <c r="D22" s="68"/>
    </row>
    <row r="23" spans="1:4" ht="51.75">
      <c r="A23" s="89" t="s">
        <v>8</v>
      </c>
      <c r="B23" s="86" t="s">
        <v>9</v>
      </c>
      <c r="C23" s="87">
        <v>11875</v>
      </c>
      <c r="D23" s="68"/>
    </row>
    <row r="24" spans="1:4" ht="51.75">
      <c r="A24" s="89" t="s">
        <v>10</v>
      </c>
      <c r="B24" s="86" t="s">
        <v>11</v>
      </c>
      <c r="C24" s="84">
        <v>78854.17</v>
      </c>
      <c r="D24" s="68"/>
    </row>
    <row r="25" spans="1:4" ht="51.75">
      <c r="A25" s="89" t="s">
        <v>12</v>
      </c>
      <c r="B25" s="86" t="s">
        <v>13</v>
      </c>
      <c r="C25" s="84">
        <v>140641.71</v>
      </c>
      <c r="D25" s="68"/>
    </row>
    <row r="26" spans="1:4">
      <c r="A26" s="89" t="s">
        <v>14</v>
      </c>
      <c r="B26" s="86" t="s">
        <v>15</v>
      </c>
      <c r="C26" s="84">
        <v>61920.02</v>
      </c>
      <c r="D26" s="68"/>
    </row>
    <row r="27" spans="1:4" ht="39">
      <c r="A27" s="89" t="s">
        <v>232</v>
      </c>
      <c r="B27" s="86" t="s">
        <v>233</v>
      </c>
      <c r="C27" s="84">
        <v>26360.34</v>
      </c>
      <c r="D27" s="68"/>
    </row>
    <row r="28" spans="1:4">
      <c r="A28" s="85" t="s">
        <v>17</v>
      </c>
      <c r="B28" s="86" t="s">
        <v>18</v>
      </c>
      <c r="C28" s="84">
        <v>560400</v>
      </c>
      <c r="D28" s="68"/>
    </row>
    <row r="29" spans="1:4" ht="26.25">
      <c r="A29" s="85" t="s">
        <v>19</v>
      </c>
      <c r="B29" s="86" t="s">
        <v>20</v>
      </c>
      <c r="C29" s="84">
        <v>2137400</v>
      </c>
      <c r="D29" s="68"/>
    </row>
    <row r="30" spans="1:4" ht="26.25">
      <c r="A30" s="85" t="s">
        <v>22</v>
      </c>
      <c r="B30" s="86" t="s">
        <v>24</v>
      </c>
      <c r="C30" s="84">
        <v>3750</v>
      </c>
      <c r="D30" s="68"/>
    </row>
    <row r="31" spans="1:4" ht="26.25">
      <c r="A31" s="85" t="s">
        <v>23</v>
      </c>
      <c r="B31" s="86" t="s">
        <v>25</v>
      </c>
      <c r="C31" s="84">
        <v>55940</v>
      </c>
      <c r="D31" s="68"/>
    </row>
    <row r="32" spans="1:4" ht="26.25">
      <c r="A32" s="92" t="s">
        <v>214</v>
      </c>
      <c r="B32" s="86" t="s">
        <v>215</v>
      </c>
      <c r="C32" s="84">
        <v>24779</v>
      </c>
      <c r="D32" s="68"/>
    </row>
    <row r="33" spans="1:4" ht="39">
      <c r="A33" s="85" t="s">
        <v>26</v>
      </c>
      <c r="B33" s="86" t="s">
        <v>27</v>
      </c>
      <c r="C33" s="84">
        <v>426000</v>
      </c>
      <c r="D33" s="68"/>
    </row>
    <row r="34" spans="1:4" ht="39">
      <c r="A34" s="85" t="s">
        <v>216</v>
      </c>
      <c r="B34" s="86" t="s">
        <v>217</v>
      </c>
      <c r="C34" s="84">
        <v>100800</v>
      </c>
      <c r="D34" s="68"/>
    </row>
    <row r="35" spans="1:4" ht="32.25" customHeight="1">
      <c r="A35" s="93" t="s">
        <v>234</v>
      </c>
      <c r="B35" s="95" t="s">
        <v>235</v>
      </c>
      <c r="C35" s="119">
        <v>6308</v>
      </c>
      <c r="D35" s="68"/>
    </row>
    <row r="36" spans="1:4">
      <c r="A36" s="1"/>
      <c r="B36" s="1"/>
      <c r="C36" s="1"/>
    </row>
    <row r="37" spans="1:4">
      <c r="A37" s="1"/>
      <c r="B37" s="1"/>
      <c r="C37" s="1"/>
    </row>
    <row r="38" spans="1:4">
      <c r="A38" s="1"/>
      <c r="B38" s="1"/>
      <c r="C38" s="1"/>
    </row>
    <row r="39" spans="1:4">
      <c r="A39" s="1"/>
      <c r="B39" s="1"/>
      <c r="C39" s="1"/>
    </row>
    <row r="40" spans="1:4">
      <c r="A40" s="1"/>
      <c r="B40" s="1"/>
      <c r="C40" s="1"/>
    </row>
    <row r="41" spans="1:4">
      <c r="A41" s="1"/>
      <c r="B41" s="1"/>
      <c r="C41" s="1"/>
    </row>
    <row r="42" spans="1:4">
      <c r="A42" s="1"/>
      <c r="B42" s="1"/>
      <c r="C42" s="1"/>
    </row>
    <row r="43" spans="1:4">
      <c r="A43" s="1"/>
      <c r="B43" s="1"/>
      <c r="C43" s="1"/>
    </row>
    <row r="44" spans="1:4">
      <c r="A44" s="1"/>
      <c r="B44" s="1"/>
      <c r="C44" s="1"/>
    </row>
    <row r="45" spans="1:4">
      <c r="A45" s="1"/>
      <c r="B45" s="1"/>
      <c r="C45" s="1"/>
    </row>
    <row r="46" spans="1:4">
      <c r="A46" s="1"/>
      <c r="B46" s="1"/>
      <c r="C46" s="1"/>
    </row>
    <row r="47" spans="1:4">
      <c r="A47" s="1"/>
      <c r="B47" s="1"/>
      <c r="C47" s="1"/>
    </row>
    <row r="48" spans="1:4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</sheetData>
  <mergeCells count="3">
    <mergeCell ref="A7:C8"/>
    <mergeCell ref="A6:C6"/>
    <mergeCell ref="B2:C2"/>
  </mergeCells>
  <pageMargins left="0.98425196850393704" right="0.39370078740157483" top="0.78740157480314965" bottom="0.39370078740157483" header="0" footer="0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view="pageBreakPreview" zoomScaleSheetLayoutView="100" workbookViewId="0">
      <selection activeCell="E6" sqref="E6"/>
    </sheetView>
  </sheetViews>
  <sheetFormatPr defaultColWidth="53.85546875" defaultRowHeight="15"/>
  <cols>
    <col min="1" max="1" width="23.140625" customWidth="1"/>
    <col min="3" max="3" width="13.5703125" customWidth="1"/>
    <col min="4" max="4" width="6.28515625" customWidth="1"/>
  </cols>
  <sheetData>
    <row r="1" spans="1:3" ht="13.5" customHeight="1">
      <c r="A1" s="13"/>
      <c r="B1" s="35"/>
      <c r="C1" s="36" t="s">
        <v>125</v>
      </c>
    </row>
    <row r="2" spans="1:3" ht="12" customHeight="1">
      <c r="A2" s="13"/>
      <c r="B2" s="35"/>
      <c r="C2" s="63" t="s">
        <v>253</v>
      </c>
    </row>
    <row r="3" spans="1:3" ht="12.75" customHeight="1">
      <c r="A3" s="13"/>
      <c r="B3" s="34"/>
      <c r="C3" s="63" t="s">
        <v>250</v>
      </c>
    </row>
    <row r="4" spans="1:3" ht="7.5" customHeight="1">
      <c r="A4" s="13"/>
      <c r="B4" s="13"/>
      <c r="C4" s="34"/>
    </row>
    <row r="5" spans="1:3" ht="43.5" customHeight="1">
      <c r="A5" s="125" t="s">
        <v>239</v>
      </c>
      <c r="B5" s="125"/>
      <c r="C5" s="125"/>
    </row>
    <row r="6" spans="1:3" ht="9" customHeight="1">
      <c r="A6" s="96"/>
      <c r="B6" s="96"/>
      <c r="C6" s="96"/>
    </row>
    <row r="7" spans="1:3" ht="36">
      <c r="A7" s="97" t="s">
        <v>0</v>
      </c>
      <c r="B7" s="97" t="s">
        <v>1</v>
      </c>
      <c r="C7" s="98" t="s">
        <v>120</v>
      </c>
    </row>
    <row r="8" spans="1:3">
      <c r="A8" s="99">
        <v>1</v>
      </c>
      <c r="B8" s="99">
        <v>2</v>
      </c>
      <c r="C8" s="72">
        <v>3</v>
      </c>
    </row>
    <row r="9" spans="1:3">
      <c r="A9" s="100" t="s">
        <v>2</v>
      </c>
      <c r="B9" s="100"/>
      <c r="C9" s="101">
        <f>C10+C35</f>
        <v>3742370.14</v>
      </c>
    </row>
    <row r="10" spans="1:3">
      <c r="A10" s="102" t="s">
        <v>126</v>
      </c>
      <c r="B10" s="103" t="s">
        <v>3</v>
      </c>
      <c r="C10" s="104">
        <f>C11+C15+C20+C24+C27+C32+C34</f>
        <v>426993.14000000007</v>
      </c>
    </row>
    <row r="11" spans="1:3">
      <c r="A11" s="105" t="s">
        <v>156</v>
      </c>
      <c r="B11" s="106" t="s">
        <v>29</v>
      </c>
      <c r="C11" s="107">
        <f>C12</f>
        <v>102731.18000000001</v>
      </c>
    </row>
    <row r="12" spans="1:3">
      <c r="A12" s="108" t="s">
        <v>127</v>
      </c>
      <c r="B12" s="109" t="s">
        <v>30</v>
      </c>
      <c r="C12" s="110">
        <f>SUM(C13:C14)</f>
        <v>102731.18000000001</v>
      </c>
    </row>
    <row r="13" spans="1:3" ht="48">
      <c r="A13" s="105" t="s">
        <v>128</v>
      </c>
      <c r="B13" s="106" t="s">
        <v>5</v>
      </c>
      <c r="C13" s="107">
        <v>102666.19</v>
      </c>
    </row>
    <row r="14" spans="1:3" ht="35.25" customHeight="1">
      <c r="A14" s="105" t="s">
        <v>162</v>
      </c>
      <c r="B14" s="106" t="s">
        <v>161</v>
      </c>
      <c r="C14" s="107">
        <v>64.989999999999995</v>
      </c>
    </row>
    <row r="15" spans="1:3">
      <c r="A15" s="108" t="s">
        <v>129</v>
      </c>
      <c r="B15" s="109" t="s">
        <v>31</v>
      </c>
      <c r="C15" s="110">
        <f>C16</f>
        <v>2782.1400000000003</v>
      </c>
    </row>
    <row r="16" spans="1:3">
      <c r="A16" s="108" t="s">
        <v>130</v>
      </c>
      <c r="B16" s="109" t="s">
        <v>32</v>
      </c>
      <c r="C16" s="110">
        <f>SUM(C17:C19)</f>
        <v>2782.1400000000003</v>
      </c>
    </row>
    <row r="17" spans="1:3" ht="33.75" customHeight="1">
      <c r="A17" s="105" t="s">
        <v>131</v>
      </c>
      <c r="B17" s="106" t="s">
        <v>7</v>
      </c>
      <c r="C17" s="111">
        <v>2327.15</v>
      </c>
    </row>
    <row r="18" spans="1:3" ht="36" customHeight="1">
      <c r="A18" s="105" t="s">
        <v>218</v>
      </c>
      <c r="B18" s="106" t="s">
        <v>207</v>
      </c>
      <c r="C18" s="111">
        <v>208.86</v>
      </c>
    </row>
    <row r="19" spans="1:3" ht="39.75" customHeight="1">
      <c r="A19" s="105" t="s">
        <v>236</v>
      </c>
      <c r="B19" s="106" t="s">
        <v>231</v>
      </c>
      <c r="C19" s="111">
        <v>246.13</v>
      </c>
    </row>
    <row r="20" spans="1:3">
      <c r="A20" s="108" t="s">
        <v>129</v>
      </c>
      <c r="B20" s="109" t="s">
        <v>33</v>
      </c>
      <c r="C20" s="112">
        <f>SUM(C21:C23)</f>
        <v>1828.58</v>
      </c>
    </row>
    <row r="21" spans="1:3" ht="48">
      <c r="A21" s="74" t="s">
        <v>219</v>
      </c>
      <c r="B21" s="76" t="s">
        <v>209</v>
      </c>
      <c r="C21" s="73">
        <v>1736</v>
      </c>
    </row>
    <row r="22" spans="1:3" ht="36">
      <c r="A22" s="77" t="s">
        <v>220</v>
      </c>
      <c r="B22" s="76" t="s">
        <v>210</v>
      </c>
      <c r="C22" s="73">
        <v>0.57999999999999996</v>
      </c>
    </row>
    <row r="23" spans="1:3" ht="48">
      <c r="A23" s="77" t="s">
        <v>221</v>
      </c>
      <c r="B23" s="76" t="s">
        <v>213</v>
      </c>
      <c r="C23" s="73">
        <v>92</v>
      </c>
    </row>
    <row r="24" spans="1:3">
      <c r="A24" s="113" t="s">
        <v>132</v>
      </c>
      <c r="B24" s="109" t="s">
        <v>34</v>
      </c>
      <c r="C24" s="110">
        <f>C25</f>
        <v>11875</v>
      </c>
    </row>
    <row r="25" spans="1:3" ht="36">
      <c r="A25" s="114" t="s">
        <v>133</v>
      </c>
      <c r="B25" s="106" t="s">
        <v>35</v>
      </c>
      <c r="C25" s="107">
        <f>C26</f>
        <v>11875</v>
      </c>
    </row>
    <row r="26" spans="1:3" ht="48">
      <c r="A26" s="114" t="s">
        <v>134</v>
      </c>
      <c r="B26" s="106" t="s">
        <v>9</v>
      </c>
      <c r="C26" s="111">
        <v>11875</v>
      </c>
    </row>
    <row r="27" spans="1:3" ht="36">
      <c r="A27" s="114" t="s">
        <v>135</v>
      </c>
      <c r="B27" s="106" t="s">
        <v>36</v>
      </c>
      <c r="C27" s="111">
        <f>C28+C30</f>
        <v>219495.88</v>
      </c>
    </row>
    <row r="28" spans="1:3" ht="48">
      <c r="A28" s="114" t="s">
        <v>136</v>
      </c>
      <c r="B28" s="106" t="s">
        <v>37</v>
      </c>
      <c r="C28" s="111">
        <f>C29</f>
        <v>78854.17</v>
      </c>
    </row>
    <row r="29" spans="1:3" ht="48">
      <c r="A29" s="114" t="s">
        <v>137</v>
      </c>
      <c r="B29" s="106" t="s">
        <v>11</v>
      </c>
      <c r="C29" s="107">
        <v>78854.17</v>
      </c>
    </row>
    <row r="30" spans="1:3" ht="48">
      <c r="A30" s="114" t="s">
        <v>138</v>
      </c>
      <c r="B30" s="106" t="s">
        <v>38</v>
      </c>
      <c r="C30" s="107">
        <f>C31</f>
        <v>140641.71</v>
      </c>
    </row>
    <row r="31" spans="1:3" ht="60">
      <c r="A31" s="114" t="s">
        <v>139</v>
      </c>
      <c r="B31" s="106" t="s">
        <v>13</v>
      </c>
      <c r="C31" s="107">
        <v>140641.71</v>
      </c>
    </row>
    <row r="32" spans="1:3" ht="24">
      <c r="A32" s="114" t="s">
        <v>140</v>
      </c>
      <c r="B32" s="106" t="s">
        <v>39</v>
      </c>
      <c r="C32" s="107">
        <f>C33</f>
        <v>61920.02</v>
      </c>
    </row>
    <row r="33" spans="1:3">
      <c r="A33" s="114" t="s">
        <v>141</v>
      </c>
      <c r="B33" s="106" t="s">
        <v>40</v>
      </c>
      <c r="C33" s="107">
        <v>61920.02</v>
      </c>
    </row>
    <row r="34" spans="1:3" ht="39.75" customHeight="1">
      <c r="A34" s="114" t="s">
        <v>237</v>
      </c>
      <c r="B34" s="106" t="s">
        <v>233</v>
      </c>
      <c r="C34" s="107">
        <v>26360.34</v>
      </c>
    </row>
    <row r="35" spans="1:3">
      <c r="A35" s="102" t="s">
        <v>142</v>
      </c>
      <c r="B35" s="115" t="s">
        <v>16</v>
      </c>
      <c r="C35" s="116">
        <f>C36+C41+C48+C53</f>
        <v>3315377</v>
      </c>
    </row>
    <row r="36" spans="1:3" ht="24">
      <c r="A36" s="105" t="s">
        <v>143</v>
      </c>
      <c r="B36" s="106" t="s">
        <v>41</v>
      </c>
      <c r="C36" s="107">
        <f>C37+C39</f>
        <v>2697800</v>
      </c>
    </row>
    <row r="37" spans="1:3">
      <c r="A37" s="105" t="s">
        <v>144</v>
      </c>
      <c r="B37" s="106" t="s">
        <v>44</v>
      </c>
      <c r="C37" s="107">
        <f>C38</f>
        <v>560400</v>
      </c>
    </row>
    <row r="38" spans="1:3" ht="24">
      <c r="A38" s="105" t="s">
        <v>145</v>
      </c>
      <c r="B38" s="106" t="s">
        <v>42</v>
      </c>
      <c r="C38" s="107">
        <v>560400</v>
      </c>
    </row>
    <row r="39" spans="1:3" ht="24">
      <c r="A39" s="105" t="s">
        <v>146</v>
      </c>
      <c r="B39" s="106" t="s">
        <v>43</v>
      </c>
      <c r="C39" s="107">
        <f>C40</f>
        <v>2137400</v>
      </c>
    </row>
    <row r="40" spans="1:3" ht="24">
      <c r="A40" s="105" t="s">
        <v>147</v>
      </c>
      <c r="B40" s="106" t="s">
        <v>20</v>
      </c>
      <c r="C40" s="107">
        <v>2137400</v>
      </c>
    </row>
    <row r="41" spans="1:3" ht="24">
      <c r="A41" s="105" t="s">
        <v>148</v>
      </c>
      <c r="B41" s="106" t="s">
        <v>21</v>
      </c>
      <c r="C41" s="107">
        <f>C42+C44+C46</f>
        <v>84469</v>
      </c>
    </row>
    <row r="42" spans="1:3" ht="24">
      <c r="A42" s="105" t="s">
        <v>149</v>
      </c>
      <c r="B42" s="106" t="s">
        <v>45</v>
      </c>
      <c r="C42" s="107">
        <f>C43</f>
        <v>3750</v>
      </c>
    </row>
    <row r="43" spans="1:3" ht="24">
      <c r="A43" s="105" t="s">
        <v>150</v>
      </c>
      <c r="B43" s="106" t="s">
        <v>24</v>
      </c>
      <c r="C43" s="107">
        <v>3750</v>
      </c>
    </row>
    <row r="44" spans="1:3" ht="24">
      <c r="A44" s="105" t="s">
        <v>151</v>
      </c>
      <c r="B44" s="106" t="s">
        <v>46</v>
      </c>
      <c r="C44" s="107">
        <f>C45</f>
        <v>55940</v>
      </c>
    </row>
    <row r="45" spans="1:3" ht="36">
      <c r="A45" s="105" t="s">
        <v>152</v>
      </c>
      <c r="B45" s="106" t="s">
        <v>25</v>
      </c>
      <c r="C45" s="107">
        <v>55940</v>
      </c>
    </row>
    <row r="46" spans="1:3" ht="24.75">
      <c r="A46" s="78" t="s">
        <v>223</v>
      </c>
      <c r="B46" s="75" t="s">
        <v>224</v>
      </c>
      <c r="C46" s="107">
        <f>C47</f>
        <v>24779</v>
      </c>
    </row>
    <row r="47" spans="1:3" ht="24.75">
      <c r="A47" s="78" t="s">
        <v>222</v>
      </c>
      <c r="B47" s="75" t="s">
        <v>215</v>
      </c>
      <c r="C47" s="73">
        <v>24779</v>
      </c>
    </row>
    <row r="48" spans="1:3">
      <c r="A48" s="105" t="s">
        <v>153</v>
      </c>
      <c r="B48" s="106" t="s">
        <v>28</v>
      </c>
      <c r="C48" s="107">
        <f>C50+C52</f>
        <v>526800</v>
      </c>
    </row>
    <row r="49" spans="1:3" ht="36">
      <c r="A49" s="105" t="s">
        <v>154</v>
      </c>
      <c r="B49" s="106" t="s">
        <v>27</v>
      </c>
      <c r="C49" s="107">
        <f>C50</f>
        <v>426000</v>
      </c>
    </row>
    <row r="50" spans="1:3" ht="36">
      <c r="A50" s="105" t="s">
        <v>155</v>
      </c>
      <c r="B50" s="106" t="s">
        <v>225</v>
      </c>
      <c r="C50" s="107">
        <v>426000</v>
      </c>
    </row>
    <row r="51" spans="1:3" ht="48.75">
      <c r="A51" s="74" t="s">
        <v>227</v>
      </c>
      <c r="B51" s="75" t="s">
        <v>228</v>
      </c>
      <c r="C51" s="73">
        <v>800</v>
      </c>
    </row>
    <row r="52" spans="1:3" ht="48.75">
      <c r="A52" s="74" t="s">
        <v>226</v>
      </c>
      <c r="B52" s="75" t="s">
        <v>217</v>
      </c>
      <c r="C52" s="73">
        <v>100800</v>
      </c>
    </row>
    <row r="53" spans="1:3" ht="29.25" customHeight="1">
      <c r="A53" s="74" t="s">
        <v>238</v>
      </c>
      <c r="B53" s="117" t="s">
        <v>235</v>
      </c>
      <c r="C53" s="118">
        <v>6308</v>
      </c>
    </row>
  </sheetData>
  <mergeCells count="1">
    <mergeCell ref="A5:C5"/>
  </mergeCells>
  <pageMargins left="0.78740157480314965" right="0.39370078740157483" top="0.39370078740157483" bottom="0.39370078740157483" header="0" footer="0"/>
  <pageSetup paperSize="9" scale="99" fitToHeight="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SheetLayoutView="100" workbookViewId="0">
      <selection activeCell="E8" sqref="E8"/>
    </sheetView>
  </sheetViews>
  <sheetFormatPr defaultRowHeight="15"/>
  <cols>
    <col min="1" max="1" width="50.140625" customWidth="1"/>
    <col min="2" max="2" width="6.85546875" customWidth="1"/>
    <col min="3" max="4" width="4.85546875" customWidth="1"/>
    <col min="5" max="5" width="11" customWidth="1"/>
    <col min="6" max="6" width="6.5703125" customWidth="1"/>
    <col min="7" max="7" width="12.28515625" customWidth="1"/>
  </cols>
  <sheetData>
    <row r="1" spans="1:7">
      <c r="G1" s="42" t="s">
        <v>157</v>
      </c>
    </row>
    <row r="2" spans="1:7">
      <c r="G2" s="42" t="s">
        <v>229</v>
      </c>
    </row>
    <row r="3" spans="1:7">
      <c r="G3" s="42" t="s">
        <v>250</v>
      </c>
    </row>
    <row r="6" spans="1:7" ht="39" customHeight="1">
      <c r="A6" s="126" t="s">
        <v>243</v>
      </c>
      <c r="B6" s="126"/>
      <c r="C6" s="126"/>
      <c r="D6" s="126"/>
      <c r="E6" s="126"/>
      <c r="F6" s="126"/>
      <c r="G6" s="126"/>
    </row>
    <row r="8" spans="1:7" ht="15" customHeight="1">
      <c r="A8" s="40" t="s">
        <v>1</v>
      </c>
      <c r="B8" s="41" t="s">
        <v>47</v>
      </c>
      <c r="C8" s="41" t="s">
        <v>48</v>
      </c>
      <c r="D8" s="41" t="s">
        <v>49</v>
      </c>
      <c r="E8" s="40" t="s">
        <v>50</v>
      </c>
      <c r="F8" s="41" t="s">
        <v>51</v>
      </c>
      <c r="G8" s="31" t="s">
        <v>121</v>
      </c>
    </row>
    <row r="9" spans="1:7" ht="15" customHeight="1">
      <c r="A9" s="40">
        <v>1</v>
      </c>
      <c r="B9" s="41" t="s">
        <v>52</v>
      </c>
      <c r="C9" s="41" t="s">
        <v>53</v>
      </c>
      <c r="D9" s="41" t="s">
        <v>54</v>
      </c>
      <c r="E9" s="40">
        <v>5</v>
      </c>
      <c r="F9" s="41" t="s">
        <v>55</v>
      </c>
      <c r="G9" s="31">
        <v>8</v>
      </c>
    </row>
    <row r="10" spans="1:7">
      <c r="A10" s="15" t="s">
        <v>192</v>
      </c>
      <c r="B10" s="16"/>
      <c r="C10" s="16"/>
      <c r="D10" s="16"/>
      <c r="E10" s="16"/>
      <c r="F10" s="16"/>
      <c r="G10" s="65">
        <f>G11+G16</f>
        <v>3875762.8699999992</v>
      </c>
    </row>
    <row r="11" spans="1:7">
      <c r="A11" s="15" t="s">
        <v>193</v>
      </c>
      <c r="B11" s="64" t="s">
        <v>195</v>
      </c>
      <c r="C11" s="16"/>
      <c r="D11" s="16"/>
      <c r="E11" s="16"/>
      <c r="F11" s="16"/>
      <c r="G11" s="65">
        <f>G12</f>
        <v>3000</v>
      </c>
    </row>
    <row r="12" spans="1:7" ht="42">
      <c r="A12" s="24" t="s">
        <v>68</v>
      </c>
      <c r="B12" s="18" t="s">
        <v>195</v>
      </c>
      <c r="C12" s="18" t="s">
        <v>58</v>
      </c>
      <c r="D12" s="18" t="s">
        <v>69</v>
      </c>
      <c r="E12" s="18"/>
      <c r="F12" s="18"/>
      <c r="G12" s="37">
        <f>SUM(G13)</f>
        <v>3000</v>
      </c>
    </row>
    <row r="13" spans="1:7" ht="31.5">
      <c r="A13" s="22" t="s">
        <v>62</v>
      </c>
      <c r="B13" s="19" t="s">
        <v>195</v>
      </c>
      <c r="C13" s="19" t="s">
        <v>58</v>
      </c>
      <c r="D13" s="19" t="s">
        <v>69</v>
      </c>
      <c r="E13" s="19" t="s">
        <v>249</v>
      </c>
      <c r="F13" s="19"/>
      <c r="G13" s="38">
        <f>SUM(G14)</f>
        <v>3000</v>
      </c>
    </row>
    <row r="14" spans="1:7">
      <c r="A14" s="23" t="s">
        <v>70</v>
      </c>
      <c r="B14" s="19" t="s">
        <v>195</v>
      </c>
      <c r="C14" s="19" t="s">
        <v>58</v>
      </c>
      <c r="D14" s="19" t="s">
        <v>69</v>
      </c>
      <c r="E14" s="19" t="s">
        <v>165</v>
      </c>
      <c r="F14" s="19"/>
      <c r="G14" s="38">
        <f>G15</f>
        <v>3000</v>
      </c>
    </row>
    <row r="15" spans="1:7">
      <c r="A15" s="23" t="s">
        <v>199</v>
      </c>
      <c r="B15" s="19" t="s">
        <v>195</v>
      </c>
      <c r="C15" s="19" t="s">
        <v>58</v>
      </c>
      <c r="D15" s="19" t="s">
        <v>69</v>
      </c>
      <c r="E15" s="19" t="s">
        <v>165</v>
      </c>
      <c r="F15" s="19" t="s">
        <v>198</v>
      </c>
      <c r="G15" s="38">
        <v>3000</v>
      </c>
    </row>
    <row r="16" spans="1:7" ht="21">
      <c r="A16" s="24" t="s">
        <v>122</v>
      </c>
      <c r="B16" s="18" t="s">
        <v>56</v>
      </c>
      <c r="C16" s="19"/>
      <c r="D16" s="19"/>
      <c r="E16" s="20"/>
      <c r="F16" s="19"/>
      <c r="G16" s="37">
        <f>G17+G55+G61+G73+G69</f>
        <v>3872762.8699999992</v>
      </c>
    </row>
    <row r="17" spans="1:7">
      <c r="A17" s="17" t="s">
        <v>57</v>
      </c>
      <c r="B17" s="18" t="s">
        <v>56</v>
      </c>
      <c r="C17" s="18" t="s">
        <v>58</v>
      </c>
      <c r="D17" s="18" t="s">
        <v>59</v>
      </c>
      <c r="E17" s="19"/>
      <c r="F17" s="19"/>
      <c r="G17" s="37">
        <f>G18+G23+G42+G50</f>
        <v>2397329.0599999996</v>
      </c>
    </row>
    <row r="18" spans="1:7" ht="31.5">
      <c r="A18" s="21" t="s">
        <v>60</v>
      </c>
      <c r="B18" s="18" t="s">
        <v>56</v>
      </c>
      <c r="C18" s="18" t="s">
        <v>58</v>
      </c>
      <c r="D18" s="18" t="s">
        <v>61</v>
      </c>
      <c r="E18" s="19"/>
      <c r="F18" s="19"/>
      <c r="G18" s="37">
        <f>SUM(G19)</f>
        <v>577408.02</v>
      </c>
    </row>
    <row r="19" spans="1:7" ht="31.5">
      <c r="A19" s="22" t="s">
        <v>62</v>
      </c>
      <c r="B19" s="19" t="s">
        <v>56</v>
      </c>
      <c r="C19" s="19" t="s">
        <v>58</v>
      </c>
      <c r="D19" s="19" t="s">
        <v>61</v>
      </c>
      <c r="E19" s="19" t="s">
        <v>164</v>
      </c>
      <c r="F19" s="19"/>
      <c r="G19" s="38">
        <f>SUM(G20)</f>
        <v>577408.02</v>
      </c>
    </row>
    <row r="20" spans="1:7">
      <c r="A20" s="23" t="s">
        <v>63</v>
      </c>
      <c r="B20" s="19" t="s">
        <v>56</v>
      </c>
      <c r="C20" s="19" t="s">
        <v>58</v>
      </c>
      <c r="D20" s="19" t="s">
        <v>61</v>
      </c>
      <c r="E20" s="19" t="s">
        <v>163</v>
      </c>
      <c r="F20" s="19"/>
      <c r="G20" s="38">
        <f>SUM(G21+G22)</f>
        <v>577408.02</v>
      </c>
    </row>
    <row r="21" spans="1:7">
      <c r="A21" s="23" t="s">
        <v>64</v>
      </c>
      <c r="B21" s="19" t="s">
        <v>56</v>
      </c>
      <c r="C21" s="19" t="s">
        <v>58</v>
      </c>
      <c r="D21" s="19" t="s">
        <v>61</v>
      </c>
      <c r="E21" s="19" t="s">
        <v>163</v>
      </c>
      <c r="F21" s="19" t="s">
        <v>65</v>
      </c>
      <c r="G21" s="38">
        <v>530137.34</v>
      </c>
    </row>
    <row r="22" spans="1:7">
      <c r="A22" s="23" t="s">
        <v>66</v>
      </c>
      <c r="B22" s="19" t="s">
        <v>56</v>
      </c>
      <c r="C22" s="19" t="s">
        <v>58</v>
      </c>
      <c r="D22" s="19" t="s">
        <v>61</v>
      </c>
      <c r="E22" s="19" t="s">
        <v>163</v>
      </c>
      <c r="F22" s="19" t="s">
        <v>67</v>
      </c>
      <c r="G22" s="38">
        <v>47270.68</v>
      </c>
    </row>
    <row r="23" spans="1:7" ht="42">
      <c r="A23" s="24" t="s">
        <v>72</v>
      </c>
      <c r="B23" s="18" t="s">
        <v>56</v>
      </c>
      <c r="C23" s="18" t="s">
        <v>58</v>
      </c>
      <c r="D23" s="18" t="s">
        <v>73</v>
      </c>
      <c r="E23" s="19"/>
      <c r="F23" s="19"/>
      <c r="G23" s="37">
        <f>SUM(G24)</f>
        <v>1779076.78</v>
      </c>
    </row>
    <row r="24" spans="1:7" ht="31.5">
      <c r="A24" s="22" t="s">
        <v>62</v>
      </c>
      <c r="B24" s="19" t="s">
        <v>56</v>
      </c>
      <c r="C24" s="19" t="s">
        <v>58</v>
      </c>
      <c r="D24" s="19" t="s">
        <v>73</v>
      </c>
      <c r="E24" s="19" t="s">
        <v>164</v>
      </c>
      <c r="F24" s="19"/>
      <c r="G24" s="38">
        <f>G25+G29+G31+G34+G37</f>
        <v>1779076.78</v>
      </c>
    </row>
    <row r="25" spans="1:7" ht="21">
      <c r="A25" s="22" t="s">
        <v>85</v>
      </c>
      <c r="B25" s="19" t="s">
        <v>56</v>
      </c>
      <c r="C25" s="19" t="s">
        <v>58</v>
      </c>
      <c r="D25" s="19" t="s">
        <v>73</v>
      </c>
      <c r="E25" s="19" t="s">
        <v>167</v>
      </c>
      <c r="F25" s="19"/>
      <c r="G25" s="38">
        <f>SUM(G26:G28)</f>
        <v>51680</v>
      </c>
    </row>
    <row r="26" spans="1:7">
      <c r="A26" s="22" t="s">
        <v>64</v>
      </c>
      <c r="B26" s="19" t="s">
        <v>56</v>
      </c>
      <c r="C26" s="19" t="s">
        <v>58</v>
      </c>
      <c r="D26" s="19" t="s">
        <v>73</v>
      </c>
      <c r="E26" s="19" t="s">
        <v>167</v>
      </c>
      <c r="F26" s="19" t="s">
        <v>65</v>
      </c>
      <c r="G26" s="38">
        <v>27912.44</v>
      </c>
    </row>
    <row r="27" spans="1:7" ht="21">
      <c r="A27" s="22" t="s">
        <v>66</v>
      </c>
      <c r="B27" s="19" t="s">
        <v>56</v>
      </c>
      <c r="C27" s="19" t="s">
        <v>58</v>
      </c>
      <c r="D27" s="19" t="s">
        <v>73</v>
      </c>
      <c r="E27" s="19" t="s">
        <v>167</v>
      </c>
      <c r="F27" s="19" t="s">
        <v>67</v>
      </c>
      <c r="G27" s="38">
        <v>2038</v>
      </c>
    </row>
    <row r="28" spans="1:7" ht="21">
      <c r="A28" s="22" t="s">
        <v>74</v>
      </c>
      <c r="B28" s="19" t="s">
        <v>56</v>
      </c>
      <c r="C28" s="19" t="s">
        <v>58</v>
      </c>
      <c r="D28" s="19" t="s">
        <v>73</v>
      </c>
      <c r="E28" s="19" t="s">
        <v>167</v>
      </c>
      <c r="F28" s="19" t="s">
        <v>166</v>
      </c>
      <c r="G28" s="38">
        <v>21729.56</v>
      </c>
    </row>
    <row r="29" spans="1:7">
      <c r="A29" s="22" t="s">
        <v>84</v>
      </c>
      <c r="B29" s="19" t="s">
        <v>56</v>
      </c>
      <c r="C29" s="19" t="s">
        <v>58</v>
      </c>
      <c r="D29" s="19" t="s">
        <v>73</v>
      </c>
      <c r="E29" s="19" t="s">
        <v>168</v>
      </c>
      <c r="F29" s="19"/>
      <c r="G29" s="38">
        <f>SUM(G30)</f>
        <v>3370</v>
      </c>
    </row>
    <row r="30" spans="1:7" ht="21">
      <c r="A30" s="22" t="s">
        <v>74</v>
      </c>
      <c r="B30" s="19" t="s">
        <v>56</v>
      </c>
      <c r="C30" s="19" t="s">
        <v>58</v>
      </c>
      <c r="D30" s="19" t="s">
        <v>73</v>
      </c>
      <c r="E30" s="19" t="s">
        <v>168</v>
      </c>
      <c r="F30" s="19" t="s">
        <v>166</v>
      </c>
      <c r="G30" s="38">
        <v>3370</v>
      </c>
    </row>
    <row r="31" spans="1:7" ht="44.25" customHeight="1">
      <c r="A31" s="22" t="s">
        <v>169</v>
      </c>
      <c r="B31" s="19" t="s">
        <v>56</v>
      </c>
      <c r="C31" s="19" t="s">
        <v>58</v>
      </c>
      <c r="D31" s="19" t="s">
        <v>73</v>
      </c>
      <c r="E31" s="19" t="s">
        <v>170</v>
      </c>
      <c r="F31" s="19"/>
      <c r="G31" s="38">
        <f>G32+G33</f>
        <v>14186</v>
      </c>
    </row>
    <row r="32" spans="1:7">
      <c r="A32" s="22" t="s">
        <v>64</v>
      </c>
      <c r="B32" s="19" t="s">
        <v>56</v>
      </c>
      <c r="C32" s="19" t="s">
        <v>58</v>
      </c>
      <c r="D32" s="19" t="s">
        <v>73</v>
      </c>
      <c r="E32" s="19" t="s">
        <v>170</v>
      </c>
      <c r="F32" s="19" t="s">
        <v>65</v>
      </c>
      <c r="G32" s="38">
        <v>9611</v>
      </c>
    </row>
    <row r="33" spans="1:7" ht="21">
      <c r="A33" s="22" t="s">
        <v>74</v>
      </c>
      <c r="B33" s="19" t="s">
        <v>56</v>
      </c>
      <c r="C33" s="19" t="s">
        <v>58</v>
      </c>
      <c r="D33" s="19" t="s">
        <v>73</v>
      </c>
      <c r="E33" s="19" t="s">
        <v>170</v>
      </c>
      <c r="F33" s="19" t="s">
        <v>166</v>
      </c>
      <c r="G33" s="38">
        <v>4575</v>
      </c>
    </row>
    <row r="34" spans="1:7" ht="45" customHeight="1">
      <c r="A34" s="57" t="s">
        <v>169</v>
      </c>
      <c r="B34" s="19" t="s">
        <v>56</v>
      </c>
      <c r="C34" s="19" t="s">
        <v>58</v>
      </c>
      <c r="D34" s="19" t="s">
        <v>73</v>
      </c>
      <c r="E34" s="19" t="s">
        <v>171</v>
      </c>
      <c r="F34" s="19"/>
      <c r="G34" s="38">
        <f>G35+G36</f>
        <v>7093</v>
      </c>
    </row>
    <row r="35" spans="1:7">
      <c r="A35" s="22" t="s">
        <v>64</v>
      </c>
      <c r="B35" s="19" t="s">
        <v>56</v>
      </c>
      <c r="C35" s="19" t="s">
        <v>58</v>
      </c>
      <c r="D35" s="19" t="s">
        <v>73</v>
      </c>
      <c r="E35" s="19" t="s">
        <v>171</v>
      </c>
      <c r="F35" s="19" t="s">
        <v>65</v>
      </c>
      <c r="G35" s="38">
        <v>5518</v>
      </c>
    </row>
    <row r="36" spans="1:7" ht="21">
      <c r="A36" s="22" t="s">
        <v>74</v>
      </c>
      <c r="B36" s="19" t="s">
        <v>56</v>
      </c>
      <c r="C36" s="19" t="s">
        <v>58</v>
      </c>
      <c r="D36" s="19" t="s">
        <v>73</v>
      </c>
      <c r="E36" s="19" t="s">
        <v>171</v>
      </c>
      <c r="F36" s="19" t="s">
        <v>166</v>
      </c>
      <c r="G36" s="38">
        <v>1575</v>
      </c>
    </row>
    <row r="37" spans="1:7">
      <c r="A37" s="23" t="s">
        <v>70</v>
      </c>
      <c r="B37" s="19" t="s">
        <v>56</v>
      </c>
      <c r="C37" s="19" t="s">
        <v>58</v>
      </c>
      <c r="D37" s="19" t="s">
        <v>73</v>
      </c>
      <c r="E37" s="19" t="s">
        <v>165</v>
      </c>
      <c r="F37" s="19"/>
      <c r="G37" s="38">
        <f>SUM(G38+G39+G40+G41)</f>
        <v>1702747.78</v>
      </c>
    </row>
    <row r="38" spans="1:7">
      <c r="A38" s="23" t="s">
        <v>64</v>
      </c>
      <c r="B38" s="19" t="s">
        <v>56</v>
      </c>
      <c r="C38" s="19" t="s">
        <v>58</v>
      </c>
      <c r="D38" s="19" t="s">
        <v>73</v>
      </c>
      <c r="E38" s="19" t="s">
        <v>165</v>
      </c>
      <c r="F38" s="19" t="s">
        <v>65</v>
      </c>
      <c r="G38" s="38">
        <v>1460009.29</v>
      </c>
    </row>
    <row r="39" spans="1:7" ht="21">
      <c r="A39" s="22" t="s">
        <v>66</v>
      </c>
      <c r="B39" s="19" t="s">
        <v>56</v>
      </c>
      <c r="C39" s="19" t="s">
        <v>58</v>
      </c>
      <c r="D39" s="19" t="s">
        <v>73</v>
      </c>
      <c r="E39" s="19" t="s">
        <v>165</v>
      </c>
      <c r="F39" s="19" t="s">
        <v>67</v>
      </c>
      <c r="G39" s="38">
        <v>52557.26</v>
      </c>
    </row>
    <row r="40" spans="1:7" ht="21">
      <c r="A40" s="22" t="s">
        <v>74</v>
      </c>
      <c r="B40" s="19" t="s">
        <v>56</v>
      </c>
      <c r="C40" s="19" t="s">
        <v>58</v>
      </c>
      <c r="D40" s="19" t="s">
        <v>73</v>
      </c>
      <c r="E40" s="19" t="s">
        <v>165</v>
      </c>
      <c r="F40" s="19" t="s">
        <v>166</v>
      </c>
      <c r="G40" s="38">
        <v>190082.75</v>
      </c>
    </row>
    <row r="41" spans="1:7">
      <c r="A41" s="23" t="s">
        <v>71</v>
      </c>
      <c r="B41" s="19" t="s">
        <v>56</v>
      </c>
      <c r="C41" s="19" t="s">
        <v>58</v>
      </c>
      <c r="D41" s="19" t="s">
        <v>73</v>
      </c>
      <c r="E41" s="19" t="s">
        <v>165</v>
      </c>
      <c r="F41" s="19" t="s">
        <v>198</v>
      </c>
      <c r="G41" s="38">
        <v>98.48</v>
      </c>
    </row>
    <row r="42" spans="1:7" ht="31.5">
      <c r="A42" s="21" t="s">
        <v>75</v>
      </c>
      <c r="B42" s="18" t="s">
        <v>56</v>
      </c>
      <c r="C42" s="18" t="s">
        <v>58</v>
      </c>
      <c r="D42" s="18" t="s">
        <v>76</v>
      </c>
      <c r="E42" s="19"/>
      <c r="F42" s="19"/>
      <c r="G42" s="37">
        <f>G43</f>
        <v>9000</v>
      </c>
    </row>
    <row r="43" spans="1:7">
      <c r="A43" s="25" t="s">
        <v>77</v>
      </c>
      <c r="B43" s="19" t="s">
        <v>56</v>
      </c>
      <c r="C43" s="19" t="s">
        <v>58</v>
      </c>
      <c r="D43" s="19" t="s">
        <v>76</v>
      </c>
      <c r="E43" s="19" t="s">
        <v>164</v>
      </c>
      <c r="F43" s="19"/>
      <c r="G43" s="38">
        <f>G44+G46+G48</f>
        <v>9000</v>
      </c>
    </row>
    <row r="44" spans="1:7" ht="31.5">
      <c r="A44" s="22" t="s">
        <v>78</v>
      </c>
      <c r="B44" s="19" t="s">
        <v>56</v>
      </c>
      <c r="C44" s="19" t="s">
        <v>58</v>
      </c>
      <c r="D44" s="19" t="s">
        <v>76</v>
      </c>
      <c r="E44" s="19" t="s">
        <v>173</v>
      </c>
      <c r="F44" s="19"/>
      <c r="G44" s="38">
        <f>SUM(G45)</f>
        <v>1500</v>
      </c>
    </row>
    <row r="45" spans="1:7">
      <c r="A45" s="25" t="s">
        <v>79</v>
      </c>
      <c r="B45" s="19" t="s">
        <v>56</v>
      </c>
      <c r="C45" s="19" t="s">
        <v>58</v>
      </c>
      <c r="D45" s="19" t="s">
        <v>76</v>
      </c>
      <c r="E45" s="19" t="s">
        <v>173</v>
      </c>
      <c r="F45" s="19" t="s">
        <v>80</v>
      </c>
      <c r="G45" s="38">
        <v>1500</v>
      </c>
    </row>
    <row r="46" spans="1:7" ht="52.5">
      <c r="A46" s="22" t="s">
        <v>81</v>
      </c>
      <c r="B46" s="19" t="s">
        <v>56</v>
      </c>
      <c r="C46" s="19" t="s">
        <v>58</v>
      </c>
      <c r="D46" s="19" t="s">
        <v>76</v>
      </c>
      <c r="E46" s="19" t="s">
        <v>172</v>
      </c>
      <c r="F46" s="19"/>
      <c r="G46" s="38">
        <f>G47</f>
        <v>6500</v>
      </c>
    </row>
    <row r="47" spans="1:7">
      <c r="A47" s="25" t="s">
        <v>79</v>
      </c>
      <c r="B47" s="19" t="s">
        <v>56</v>
      </c>
      <c r="C47" s="19" t="s">
        <v>58</v>
      </c>
      <c r="D47" s="19" t="s">
        <v>76</v>
      </c>
      <c r="E47" s="19" t="s">
        <v>172</v>
      </c>
      <c r="F47" s="19" t="s">
        <v>80</v>
      </c>
      <c r="G47" s="38">
        <v>6500</v>
      </c>
    </row>
    <row r="48" spans="1:7" ht="42">
      <c r="A48" s="22" t="s">
        <v>119</v>
      </c>
      <c r="B48" s="19" t="s">
        <v>56</v>
      </c>
      <c r="C48" s="19" t="s">
        <v>58</v>
      </c>
      <c r="D48" s="19" t="s">
        <v>76</v>
      </c>
      <c r="E48" s="19" t="s">
        <v>174</v>
      </c>
      <c r="F48" s="19"/>
      <c r="G48" s="39">
        <v>1000</v>
      </c>
    </row>
    <row r="49" spans="1:7">
      <c r="A49" s="25" t="s">
        <v>79</v>
      </c>
      <c r="B49" s="19" t="s">
        <v>56</v>
      </c>
      <c r="C49" s="19" t="s">
        <v>58</v>
      </c>
      <c r="D49" s="19" t="s">
        <v>76</v>
      </c>
      <c r="E49" s="19" t="s">
        <v>174</v>
      </c>
      <c r="F49" s="19" t="s">
        <v>80</v>
      </c>
      <c r="G49" s="38">
        <v>1000</v>
      </c>
    </row>
    <row r="50" spans="1:7">
      <c r="A50" s="21" t="s">
        <v>82</v>
      </c>
      <c r="B50" s="18" t="s">
        <v>56</v>
      </c>
      <c r="C50" s="18" t="s">
        <v>58</v>
      </c>
      <c r="D50" s="18" t="s">
        <v>83</v>
      </c>
      <c r="E50" s="19"/>
      <c r="F50" s="19"/>
      <c r="G50" s="37">
        <f>G51</f>
        <v>31844.26</v>
      </c>
    </row>
    <row r="51" spans="1:7">
      <c r="A51" s="25" t="s">
        <v>82</v>
      </c>
      <c r="B51" s="19" t="s">
        <v>56</v>
      </c>
      <c r="C51" s="19" t="s">
        <v>58</v>
      </c>
      <c r="D51" s="19" t="s">
        <v>83</v>
      </c>
      <c r="E51" s="19" t="s">
        <v>164</v>
      </c>
      <c r="F51" s="19"/>
      <c r="G51" s="38">
        <f>G52</f>
        <v>31844.26</v>
      </c>
    </row>
    <row r="52" spans="1:7" ht="23.25" customHeight="1">
      <c r="A52" s="22" t="s">
        <v>175</v>
      </c>
      <c r="B52" s="19" t="s">
        <v>56</v>
      </c>
      <c r="C52" s="19" t="s">
        <v>58</v>
      </c>
      <c r="D52" s="19" t="s">
        <v>83</v>
      </c>
      <c r="E52" s="19" t="s">
        <v>176</v>
      </c>
      <c r="F52" s="19"/>
      <c r="G52" s="38">
        <f>G53+G54</f>
        <v>31844.26</v>
      </c>
    </row>
    <row r="53" spans="1:7" ht="15" customHeight="1">
      <c r="A53" s="23" t="s">
        <v>64</v>
      </c>
      <c r="B53" s="19" t="s">
        <v>56</v>
      </c>
      <c r="C53" s="19" t="s">
        <v>58</v>
      </c>
      <c r="D53" s="19" t="s">
        <v>200</v>
      </c>
      <c r="E53" s="19" t="s">
        <v>176</v>
      </c>
      <c r="F53" s="19" t="s">
        <v>65</v>
      </c>
      <c r="G53" s="38">
        <v>800</v>
      </c>
    </row>
    <row r="54" spans="1:7" ht="21">
      <c r="A54" s="22" t="s">
        <v>74</v>
      </c>
      <c r="B54" s="19" t="s">
        <v>56</v>
      </c>
      <c r="C54" s="19" t="s">
        <v>58</v>
      </c>
      <c r="D54" s="19" t="s">
        <v>83</v>
      </c>
      <c r="E54" s="19" t="s">
        <v>176</v>
      </c>
      <c r="F54" s="19" t="s">
        <v>166</v>
      </c>
      <c r="G54" s="38">
        <v>31044.26</v>
      </c>
    </row>
    <row r="55" spans="1:7" ht="21">
      <c r="A55" s="24" t="s">
        <v>86</v>
      </c>
      <c r="B55" s="18" t="s">
        <v>56</v>
      </c>
      <c r="C55" s="18" t="s">
        <v>69</v>
      </c>
      <c r="D55" s="18" t="s">
        <v>59</v>
      </c>
      <c r="E55" s="19"/>
      <c r="F55" s="19"/>
      <c r="G55" s="37">
        <f>G56</f>
        <v>908841.55</v>
      </c>
    </row>
    <row r="56" spans="1:7" ht="21">
      <c r="A56" s="22" t="s">
        <v>87</v>
      </c>
      <c r="B56" s="19" t="s">
        <v>56</v>
      </c>
      <c r="C56" s="19" t="s">
        <v>69</v>
      </c>
      <c r="D56" s="19" t="s">
        <v>88</v>
      </c>
      <c r="E56" s="19"/>
      <c r="F56" s="19"/>
      <c r="G56" s="38">
        <f>G57</f>
        <v>908841.55</v>
      </c>
    </row>
    <row r="57" spans="1:7" ht="21">
      <c r="A57" s="22" t="s">
        <v>87</v>
      </c>
      <c r="B57" s="19" t="s">
        <v>56</v>
      </c>
      <c r="C57" s="19" t="s">
        <v>69</v>
      </c>
      <c r="D57" s="19" t="s">
        <v>88</v>
      </c>
      <c r="E57" s="19" t="s">
        <v>164</v>
      </c>
      <c r="F57" s="19"/>
      <c r="G57" s="38">
        <f>G58</f>
        <v>908841.55</v>
      </c>
    </row>
    <row r="58" spans="1:7" ht="31.5">
      <c r="A58" s="22" t="s">
        <v>180</v>
      </c>
      <c r="B58" s="19" t="s">
        <v>56</v>
      </c>
      <c r="C58" s="19" t="s">
        <v>69</v>
      </c>
      <c r="D58" s="19" t="s">
        <v>88</v>
      </c>
      <c r="E58" s="19" t="s">
        <v>177</v>
      </c>
      <c r="F58" s="19"/>
      <c r="G58" s="38">
        <f>G59+G60</f>
        <v>908841.55</v>
      </c>
    </row>
    <row r="59" spans="1:7" ht="21">
      <c r="A59" s="22" t="s">
        <v>74</v>
      </c>
      <c r="B59" s="19" t="s">
        <v>56</v>
      </c>
      <c r="C59" s="19" t="s">
        <v>69</v>
      </c>
      <c r="D59" s="19" t="s">
        <v>88</v>
      </c>
      <c r="E59" s="19" t="s">
        <v>177</v>
      </c>
      <c r="F59" s="19" t="s">
        <v>166</v>
      </c>
      <c r="G59" s="38">
        <v>247053.8</v>
      </c>
    </row>
    <row r="60" spans="1:7">
      <c r="A60" s="22" t="s">
        <v>178</v>
      </c>
      <c r="B60" s="19" t="s">
        <v>56</v>
      </c>
      <c r="C60" s="19" t="s">
        <v>69</v>
      </c>
      <c r="D60" s="19" t="s">
        <v>88</v>
      </c>
      <c r="E60" s="19" t="s">
        <v>177</v>
      </c>
      <c r="F60" s="19" t="s">
        <v>179</v>
      </c>
      <c r="G60" s="38">
        <v>661787.75</v>
      </c>
    </row>
    <row r="61" spans="1:7">
      <c r="A61" s="21" t="s">
        <v>90</v>
      </c>
      <c r="B61" s="18" t="s">
        <v>56</v>
      </c>
      <c r="C61" s="18" t="s">
        <v>91</v>
      </c>
      <c r="D61" s="18" t="s">
        <v>59</v>
      </c>
      <c r="E61" s="19"/>
      <c r="F61" s="19"/>
      <c r="G61" s="37">
        <f>SUM(G62)</f>
        <v>506879.08999999997</v>
      </c>
    </row>
    <row r="62" spans="1:7">
      <c r="A62" s="22" t="s">
        <v>92</v>
      </c>
      <c r="B62" s="19" t="s">
        <v>56</v>
      </c>
      <c r="C62" s="19" t="s">
        <v>91</v>
      </c>
      <c r="D62" s="19" t="s">
        <v>69</v>
      </c>
      <c r="E62" s="19"/>
      <c r="F62" s="19"/>
      <c r="G62" s="38">
        <f>G63+G65+G67</f>
        <v>506879.08999999997</v>
      </c>
    </row>
    <row r="63" spans="1:7">
      <c r="A63" s="26" t="s">
        <v>93</v>
      </c>
      <c r="B63" s="19" t="s">
        <v>56</v>
      </c>
      <c r="C63" s="19" t="s">
        <v>91</v>
      </c>
      <c r="D63" s="19" t="s">
        <v>69</v>
      </c>
      <c r="E63" s="19" t="s">
        <v>181</v>
      </c>
      <c r="F63" s="19"/>
      <c r="G63" s="38">
        <f>G64</f>
        <v>167634.09</v>
      </c>
    </row>
    <row r="64" spans="1:7" ht="21">
      <c r="A64" s="22" t="s">
        <v>74</v>
      </c>
      <c r="B64" s="19" t="s">
        <v>56</v>
      </c>
      <c r="C64" s="19" t="s">
        <v>91</v>
      </c>
      <c r="D64" s="19" t="s">
        <v>69</v>
      </c>
      <c r="E64" s="19" t="s">
        <v>181</v>
      </c>
      <c r="F64" s="19" t="s">
        <v>166</v>
      </c>
      <c r="G64" s="38">
        <v>167634.09</v>
      </c>
    </row>
    <row r="65" spans="1:7" ht="21">
      <c r="A65" s="28" t="s">
        <v>182</v>
      </c>
      <c r="B65" s="19" t="s">
        <v>56</v>
      </c>
      <c r="C65" s="19" t="s">
        <v>91</v>
      </c>
      <c r="D65" s="19" t="s">
        <v>69</v>
      </c>
      <c r="E65" s="27" t="s">
        <v>183</v>
      </c>
      <c r="F65" s="19"/>
      <c r="G65" s="38">
        <f>G66</f>
        <v>48000</v>
      </c>
    </row>
    <row r="66" spans="1:7" ht="21">
      <c r="A66" s="22" t="s">
        <v>74</v>
      </c>
      <c r="B66" s="19" t="s">
        <v>56</v>
      </c>
      <c r="C66" s="19" t="s">
        <v>91</v>
      </c>
      <c r="D66" s="19" t="s">
        <v>69</v>
      </c>
      <c r="E66" s="27" t="s">
        <v>183</v>
      </c>
      <c r="F66" s="19" t="s">
        <v>166</v>
      </c>
      <c r="G66" s="38">
        <v>48000</v>
      </c>
    </row>
    <row r="67" spans="1:7">
      <c r="A67" s="26" t="s">
        <v>184</v>
      </c>
      <c r="B67" s="19" t="s">
        <v>56</v>
      </c>
      <c r="C67" s="19" t="s">
        <v>91</v>
      </c>
      <c r="D67" s="19" t="s">
        <v>69</v>
      </c>
      <c r="E67" s="27" t="s">
        <v>185</v>
      </c>
      <c r="F67" s="19"/>
      <c r="G67" s="38">
        <f>SUM(G68)</f>
        <v>291245</v>
      </c>
    </row>
    <row r="68" spans="1:7" ht="21">
      <c r="A68" s="22" t="s">
        <v>74</v>
      </c>
      <c r="B68" s="19" t="s">
        <v>56</v>
      </c>
      <c r="C68" s="19" t="s">
        <v>91</v>
      </c>
      <c r="D68" s="19" t="s">
        <v>69</v>
      </c>
      <c r="E68" s="27" t="str">
        <f>E67</f>
        <v>990 95 00</v>
      </c>
      <c r="F68" s="19" t="s">
        <v>166</v>
      </c>
      <c r="G68" s="38">
        <v>291245</v>
      </c>
    </row>
    <row r="69" spans="1:7">
      <c r="A69" s="24" t="s">
        <v>205</v>
      </c>
      <c r="B69" s="18" t="s">
        <v>56</v>
      </c>
      <c r="C69" s="18" t="s">
        <v>201</v>
      </c>
      <c r="D69" s="18" t="s">
        <v>59</v>
      </c>
      <c r="E69" s="67"/>
      <c r="F69" s="18"/>
      <c r="G69" s="37">
        <f>G70</f>
        <v>3844.29</v>
      </c>
    </row>
    <row r="70" spans="1:7">
      <c r="A70" s="22" t="s">
        <v>204</v>
      </c>
      <c r="B70" s="19" t="s">
        <v>56</v>
      </c>
      <c r="C70" s="19" t="s">
        <v>201</v>
      </c>
      <c r="D70" s="19" t="s">
        <v>201</v>
      </c>
      <c r="E70" s="27"/>
      <c r="F70" s="19"/>
      <c r="G70" s="38">
        <f>G71</f>
        <v>3844.29</v>
      </c>
    </row>
    <row r="71" spans="1:7">
      <c r="A71" s="22" t="s">
        <v>203</v>
      </c>
      <c r="B71" s="19" t="s">
        <v>56</v>
      </c>
      <c r="C71" s="19" t="s">
        <v>201</v>
      </c>
      <c r="D71" s="19" t="s">
        <v>201</v>
      </c>
      <c r="E71" s="27" t="s">
        <v>202</v>
      </c>
      <c r="F71" s="19"/>
      <c r="G71" s="38">
        <f>G72</f>
        <v>3844.29</v>
      </c>
    </row>
    <row r="72" spans="1:7">
      <c r="A72" s="23" t="s">
        <v>64</v>
      </c>
      <c r="B72" s="19" t="s">
        <v>56</v>
      </c>
      <c r="C72" s="19" t="s">
        <v>201</v>
      </c>
      <c r="D72" s="19" t="s">
        <v>201</v>
      </c>
      <c r="E72" s="27" t="s">
        <v>202</v>
      </c>
      <c r="F72" s="19" t="s">
        <v>65</v>
      </c>
      <c r="G72" s="38">
        <v>3844.29</v>
      </c>
    </row>
    <row r="73" spans="1:7">
      <c r="A73" s="24" t="s">
        <v>191</v>
      </c>
      <c r="B73" s="18" t="s">
        <v>56</v>
      </c>
      <c r="C73" s="18" t="s">
        <v>89</v>
      </c>
      <c r="D73" s="18" t="s">
        <v>59</v>
      </c>
      <c r="E73" s="27"/>
      <c r="F73" s="19"/>
      <c r="G73" s="37">
        <f>SUM(G74)</f>
        <v>55868.88</v>
      </c>
    </row>
    <row r="74" spans="1:7">
      <c r="A74" s="22" t="s">
        <v>186</v>
      </c>
      <c r="B74" s="19" t="s">
        <v>56</v>
      </c>
      <c r="C74" s="19" t="s">
        <v>89</v>
      </c>
      <c r="D74" s="19" t="s">
        <v>58</v>
      </c>
      <c r="E74" s="27"/>
      <c r="F74" s="19"/>
      <c r="G74" s="38">
        <f>G75</f>
        <v>55868.88</v>
      </c>
    </row>
    <row r="75" spans="1:7" ht="21">
      <c r="A75" s="26" t="s">
        <v>189</v>
      </c>
      <c r="B75" s="19" t="s">
        <v>56</v>
      </c>
      <c r="C75" s="19" t="s">
        <v>89</v>
      </c>
      <c r="D75" s="19" t="s">
        <v>58</v>
      </c>
      <c r="E75" s="27" t="s">
        <v>188</v>
      </c>
      <c r="F75" s="19"/>
      <c r="G75" s="38">
        <f>SUM(G76)</f>
        <v>55868.88</v>
      </c>
    </row>
    <row r="76" spans="1:7">
      <c r="A76" s="26" t="s">
        <v>187</v>
      </c>
      <c r="B76" s="19" t="s">
        <v>56</v>
      </c>
      <c r="C76" s="19" t="s">
        <v>89</v>
      </c>
      <c r="D76" s="19" t="s">
        <v>58</v>
      </c>
      <c r="E76" s="27" t="s">
        <v>188</v>
      </c>
      <c r="F76" s="19" t="s">
        <v>190</v>
      </c>
      <c r="G76" s="38">
        <v>55868.88</v>
      </c>
    </row>
  </sheetData>
  <mergeCells count="1">
    <mergeCell ref="A6:G6"/>
  </mergeCells>
  <pageMargins left="0.51181102362204722" right="0.31496062992125984" top="0.35433070866141736" bottom="0.55118110236220474" header="0.31496062992125984" footer="0.31496062992125984"/>
  <pageSetup paperSize="9" scale="9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workbookViewId="0">
      <selection activeCell="I8" sqref="I8"/>
    </sheetView>
  </sheetViews>
  <sheetFormatPr defaultRowHeight="15"/>
  <cols>
    <col min="1" max="1" width="3.85546875" customWidth="1"/>
    <col min="2" max="2" width="61.85546875" customWidth="1"/>
    <col min="3" max="4" width="5.140625" customWidth="1"/>
    <col min="5" max="5" width="14.7109375" customWidth="1"/>
  </cols>
  <sheetData>
    <row r="1" spans="1:5">
      <c r="A1" s="3"/>
      <c r="B1" s="3"/>
      <c r="C1" s="3"/>
      <c r="D1" s="48"/>
      <c r="E1" s="42" t="s">
        <v>194</v>
      </c>
    </row>
    <row r="2" spans="1:5">
      <c r="A2" s="3"/>
      <c r="B2" s="127" t="s">
        <v>253</v>
      </c>
      <c r="C2" s="127"/>
      <c r="D2" s="127"/>
      <c r="E2" s="127"/>
    </row>
    <row r="3" spans="1:5">
      <c r="A3" s="3"/>
      <c r="B3" s="3"/>
      <c r="C3" s="3"/>
      <c r="D3" s="48"/>
      <c r="E3" s="42" t="s">
        <v>250</v>
      </c>
    </row>
    <row r="4" spans="1:5">
      <c r="A4" s="3"/>
      <c r="B4" s="3"/>
      <c r="C4" s="3"/>
      <c r="D4" s="48"/>
      <c r="E4" s="48"/>
    </row>
    <row r="5" spans="1:5" ht="66" customHeight="1">
      <c r="A5" s="132" t="s">
        <v>248</v>
      </c>
      <c r="B5" s="132"/>
      <c r="C5" s="132"/>
      <c r="D5" s="132"/>
      <c r="E5" s="132"/>
    </row>
    <row r="6" spans="1:5">
      <c r="A6" s="3"/>
      <c r="B6" s="7"/>
      <c r="C6" s="30"/>
      <c r="D6" s="7"/>
      <c r="E6" s="7"/>
    </row>
    <row r="7" spans="1:5" ht="31.5">
      <c r="A7" s="133" t="s">
        <v>1</v>
      </c>
      <c r="B7" s="134"/>
      <c r="C7" s="43" t="s">
        <v>48</v>
      </c>
      <c r="D7" s="43" t="s">
        <v>49</v>
      </c>
      <c r="E7" s="31" t="s">
        <v>121</v>
      </c>
    </row>
    <row r="8" spans="1:5">
      <c r="A8" s="135">
        <v>1</v>
      </c>
      <c r="B8" s="136"/>
      <c r="C8" s="5" t="s">
        <v>52</v>
      </c>
      <c r="D8" s="5" t="s">
        <v>53</v>
      </c>
      <c r="E8" s="6">
        <v>4</v>
      </c>
    </row>
    <row r="9" spans="1:5">
      <c r="A9" s="47" t="s">
        <v>94</v>
      </c>
      <c r="B9" s="47"/>
      <c r="C9" s="44"/>
      <c r="D9" s="44"/>
      <c r="E9" s="8">
        <f>E10+E17+E19+E22</f>
        <v>3768587.46</v>
      </c>
    </row>
    <row r="10" spans="1:5">
      <c r="A10" s="47" t="s">
        <v>57</v>
      </c>
      <c r="B10" s="47"/>
      <c r="C10" s="43" t="s">
        <v>58</v>
      </c>
      <c r="D10" s="43" t="s">
        <v>59</v>
      </c>
      <c r="E10" s="8">
        <f>SUM(E11:E16)</f>
        <v>2860146.92</v>
      </c>
    </row>
    <row r="11" spans="1:5" ht="36" customHeight="1">
      <c r="A11" s="139" t="s">
        <v>95</v>
      </c>
      <c r="B11" s="140"/>
      <c r="C11" s="5" t="s">
        <v>58</v>
      </c>
      <c r="D11" s="5" t="s">
        <v>61</v>
      </c>
      <c r="E11" s="9">
        <v>781327.48</v>
      </c>
    </row>
    <row r="12" spans="1:5" ht="36" customHeight="1">
      <c r="A12" s="137" t="s">
        <v>96</v>
      </c>
      <c r="B12" s="138"/>
      <c r="C12" s="5" t="s">
        <v>58</v>
      </c>
      <c r="D12" s="5" t="s">
        <v>69</v>
      </c>
      <c r="E12" s="9">
        <v>7078</v>
      </c>
    </row>
    <row r="13" spans="1:5" ht="36" customHeight="1">
      <c r="A13" s="137" t="s">
        <v>72</v>
      </c>
      <c r="B13" s="138"/>
      <c r="C13" s="5" t="s">
        <v>58</v>
      </c>
      <c r="D13" s="5" t="s">
        <v>73</v>
      </c>
      <c r="E13" s="9">
        <v>1937550.13</v>
      </c>
    </row>
    <row r="14" spans="1:5" ht="36" customHeight="1">
      <c r="A14" s="137" t="s">
        <v>97</v>
      </c>
      <c r="B14" s="138"/>
      <c r="C14" s="5" t="s">
        <v>58</v>
      </c>
      <c r="D14" s="5" t="s">
        <v>76</v>
      </c>
      <c r="E14" s="10">
        <v>16500</v>
      </c>
    </row>
    <row r="15" spans="1:5" ht="26.25" customHeight="1">
      <c r="A15" s="143" t="s">
        <v>244</v>
      </c>
      <c r="B15" s="144"/>
      <c r="C15" s="5" t="s">
        <v>58</v>
      </c>
      <c r="D15" s="5" t="s">
        <v>201</v>
      </c>
      <c r="E15" s="10">
        <v>95000</v>
      </c>
    </row>
    <row r="16" spans="1:5" ht="36" customHeight="1">
      <c r="A16" s="137" t="s">
        <v>82</v>
      </c>
      <c r="B16" s="138"/>
      <c r="C16" s="5" t="s">
        <v>58</v>
      </c>
      <c r="D16" s="5" t="s">
        <v>83</v>
      </c>
      <c r="E16" s="10">
        <v>22691.31</v>
      </c>
    </row>
    <row r="17" spans="1:5">
      <c r="A17" s="141" t="s">
        <v>245</v>
      </c>
      <c r="B17" s="142"/>
      <c r="C17" s="44" t="s">
        <v>73</v>
      </c>
      <c r="D17" s="44" t="s">
        <v>59</v>
      </c>
      <c r="E17" s="46">
        <f>E18</f>
        <v>100000</v>
      </c>
    </row>
    <row r="18" spans="1:5" ht="32.25" customHeight="1">
      <c r="A18" s="139" t="s">
        <v>246</v>
      </c>
      <c r="B18" s="140"/>
      <c r="C18" s="45" t="s">
        <v>73</v>
      </c>
      <c r="D18" s="45" t="s">
        <v>88</v>
      </c>
      <c r="E18" s="10">
        <v>100000</v>
      </c>
    </row>
    <row r="19" spans="1:5">
      <c r="A19" s="47" t="s">
        <v>90</v>
      </c>
      <c r="B19" s="47"/>
      <c r="C19" s="43" t="s">
        <v>91</v>
      </c>
      <c r="D19" s="43" t="s">
        <v>59</v>
      </c>
      <c r="E19" s="8">
        <f>E20+E21</f>
        <v>752571.66</v>
      </c>
    </row>
    <row r="20" spans="1:5">
      <c r="A20" s="145" t="s">
        <v>247</v>
      </c>
      <c r="B20" s="146"/>
      <c r="C20" s="5" t="s">
        <v>91</v>
      </c>
      <c r="D20" s="5" t="s">
        <v>58</v>
      </c>
      <c r="E20" s="9">
        <v>98813.49</v>
      </c>
    </row>
    <row r="21" spans="1:5">
      <c r="A21" s="137" t="s">
        <v>92</v>
      </c>
      <c r="B21" s="138"/>
      <c r="C21" s="5" t="s">
        <v>91</v>
      </c>
      <c r="D21" s="5" t="s">
        <v>69</v>
      </c>
      <c r="E21" s="9">
        <v>653758.17000000004</v>
      </c>
    </row>
    <row r="22" spans="1:5">
      <c r="A22" s="128" t="s">
        <v>191</v>
      </c>
      <c r="B22" s="128"/>
      <c r="C22" s="29">
        <v>10</v>
      </c>
      <c r="D22" s="59" t="s">
        <v>59</v>
      </c>
      <c r="E22" s="61">
        <f>E23</f>
        <v>55868.88</v>
      </c>
    </row>
    <row r="23" spans="1:5">
      <c r="A23" s="129" t="s">
        <v>186</v>
      </c>
      <c r="B23" s="130"/>
      <c r="C23" s="58">
        <v>10</v>
      </c>
      <c r="D23" s="60" t="s">
        <v>58</v>
      </c>
      <c r="E23" s="62">
        <v>55868.88</v>
      </c>
    </row>
    <row r="24" spans="1:5">
      <c r="A24" s="131"/>
      <c r="B24" s="131"/>
    </row>
  </sheetData>
  <mergeCells count="17">
    <mergeCell ref="A20:B20"/>
    <mergeCell ref="B2:E2"/>
    <mergeCell ref="A22:B22"/>
    <mergeCell ref="A23:B23"/>
    <mergeCell ref="A24:B24"/>
    <mergeCell ref="A5:E5"/>
    <mergeCell ref="A7:B7"/>
    <mergeCell ref="A8:B8"/>
    <mergeCell ref="A21:B21"/>
    <mergeCell ref="A11:B11"/>
    <mergeCell ref="A12:B12"/>
    <mergeCell ref="A13:B13"/>
    <mergeCell ref="A14:B14"/>
    <mergeCell ref="A16:B16"/>
    <mergeCell ref="A17:B17"/>
    <mergeCell ref="A18:B18"/>
    <mergeCell ref="A15:B15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SheetLayoutView="100" workbookViewId="0">
      <selection activeCell="I1" sqref="I1:J2"/>
    </sheetView>
  </sheetViews>
  <sheetFormatPr defaultRowHeight="15"/>
  <cols>
    <col min="1" max="1" width="4" customWidth="1"/>
    <col min="2" max="2" width="4.42578125" customWidth="1"/>
    <col min="3" max="3" width="3.5703125" customWidth="1"/>
    <col min="4" max="4" width="3.42578125" customWidth="1"/>
    <col min="5" max="5" width="2.85546875" customWidth="1"/>
    <col min="6" max="6" width="3.140625" customWidth="1"/>
    <col min="7" max="8" width="5" customWidth="1"/>
    <col min="9" max="9" width="52.7109375" customWidth="1"/>
    <col min="10" max="10" width="17.7109375" customWidth="1"/>
    <col min="11" max="11" width="9.140625" hidden="1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148" t="s">
        <v>254</v>
      </c>
      <c r="J1" s="148"/>
    </row>
    <row r="2" spans="1:11">
      <c r="A2" s="4"/>
      <c r="B2" s="4"/>
      <c r="C2" s="4"/>
      <c r="D2" s="4"/>
      <c r="E2" s="4"/>
      <c r="F2" s="4"/>
      <c r="G2" s="4"/>
      <c r="H2" s="4"/>
      <c r="I2" s="148"/>
      <c r="J2" s="148"/>
    </row>
    <row r="3" spans="1:11">
      <c r="A3" s="4"/>
      <c r="B3" s="4"/>
      <c r="C3" s="4"/>
      <c r="D3" s="4"/>
      <c r="E3" s="4"/>
      <c r="F3" s="4"/>
      <c r="G3" s="4"/>
      <c r="H3" s="4"/>
      <c r="I3" s="11"/>
      <c r="J3" s="2"/>
    </row>
    <row r="4" spans="1:11" ht="63.75" customHeight="1">
      <c r="A4" s="149" t="s">
        <v>240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1">
      <c r="A5" s="150"/>
      <c r="B5" s="150"/>
      <c r="C5" s="150"/>
      <c r="D5" s="150"/>
      <c r="E5" s="150"/>
      <c r="F5" s="150"/>
      <c r="G5" s="150"/>
      <c r="H5" s="150"/>
      <c r="I5" s="150"/>
      <c r="J5" s="150"/>
    </row>
    <row r="6" spans="1:11" ht="58.5" customHeight="1">
      <c r="A6" s="151" t="s">
        <v>116</v>
      </c>
      <c r="B6" s="151"/>
      <c r="C6" s="151"/>
      <c r="D6" s="151"/>
      <c r="E6" s="151"/>
      <c r="F6" s="151"/>
      <c r="G6" s="151"/>
      <c r="H6" s="151"/>
      <c r="I6" s="31" t="s">
        <v>117</v>
      </c>
      <c r="J6" s="12" t="s">
        <v>118</v>
      </c>
      <c r="K6" s="32"/>
    </row>
    <row r="7" spans="1:11" ht="32.25" customHeight="1">
      <c r="A7" s="155"/>
      <c r="B7" s="156"/>
      <c r="C7" s="156"/>
      <c r="D7" s="156"/>
      <c r="E7" s="156"/>
      <c r="F7" s="156"/>
      <c r="G7" s="156"/>
      <c r="H7" s="157"/>
      <c r="I7" s="49" t="s">
        <v>196</v>
      </c>
      <c r="J7" s="66">
        <f>J9</f>
        <v>26217.319999999832</v>
      </c>
      <c r="K7" s="32"/>
    </row>
    <row r="8" spans="1:11" ht="16.5" customHeight="1">
      <c r="A8" s="155"/>
      <c r="B8" s="156"/>
      <c r="C8" s="156"/>
      <c r="D8" s="156"/>
      <c r="E8" s="156"/>
      <c r="F8" s="156"/>
      <c r="G8" s="156"/>
      <c r="H8" s="157"/>
      <c r="I8" s="52" t="s">
        <v>197</v>
      </c>
      <c r="J8" s="12"/>
      <c r="K8" s="32"/>
    </row>
    <row r="9" spans="1:11" ht="30.75" customHeight="1">
      <c r="A9" s="152" t="s">
        <v>56</v>
      </c>
      <c r="B9" s="153"/>
      <c r="C9" s="153"/>
      <c r="D9" s="153"/>
      <c r="E9" s="153"/>
      <c r="F9" s="153"/>
      <c r="G9" s="153"/>
      <c r="H9" s="154"/>
      <c r="I9" s="49" t="s">
        <v>122</v>
      </c>
      <c r="J9" s="55">
        <f>J10+J11</f>
        <v>26217.319999999832</v>
      </c>
      <c r="K9" s="33"/>
    </row>
    <row r="10" spans="1:11" ht="30.75" customHeight="1">
      <c r="A10" s="56" t="s">
        <v>56</v>
      </c>
      <c r="B10" s="14" t="s">
        <v>58</v>
      </c>
      <c r="C10" s="14" t="s">
        <v>91</v>
      </c>
      <c r="D10" s="14" t="s">
        <v>61</v>
      </c>
      <c r="E10" s="14" t="s">
        <v>58</v>
      </c>
      <c r="F10" s="14" t="s">
        <v>89</v>
      </c>
      <c r="G10" s="14" t="s">
        <v>99</v>
      </c>
      <c r="H10" s="14" t="s">
        <v>106</v>
      </c>
      <c r="I10" s="52" t="s">
        <v>108</v>
      </c>
      <c r="J10" s="147">
        <v>-3742370.14</v>
      </c>
      <c r="K10" s="147"/>
    </row>
    <row r="11" spans="1:11" ht="30.75" customHeight="1">
      <c r="A11" s="56" t="s">
        <v>56</v>
      </c>
      <c r="B11" s="14" t="s">
        <v>58</v>
      </c>
      <c r="C11" s="14" t="s">
        <v>91</v>
      </c>
      <c r="D11" s="14" t="s">
        <v>61</v>
      </c>
      <c r="E11" s="14" t="s">
        <v>58</v>
      </c>
      <c r="F11" s="14" t="s">
        <v>89</v>
      </c>
      <c r="G11" s="14" t="s">
        <v>99</v>
      </c>
      <c r="H11" s="14" t="s">
        <v>112</v>
      </c>
      <c r="I11" s="52" t="s">
        <v>114</v>
      </c>
      <c r="J11" s="53">
        <v>3768587.46</v>
      </c>
      <c r="K11" s="33"/>
    </row>
  </sheetData>
  <mergeCells count="8">
    <mergeCell ref="J10:K10"/>
    <mergeCell ref="I1:J2"/>
    <mergeCell ref="A4:J4"/>
    <mergeCell ref="A5:J5"/>
    <mergeCell ref="A6:H6"/>
    <mergeCell ref="A9:H9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workbookViewId="0">
      <selection activeCell="Q12" sqref="Q12"/>
    </sheetView>
  </sheetViews>
  <sheetFormatPr defaultRowHeight="15"/>
  <cols>
    <col min="1" max="1" width="3.5703125" customWidth="1"/>
    <col min="2" max="2" width="4.140625" customWidth="1"/>
    <col min="3" max="3" width="3.85546875" customWidth="1"/>
    <col min="4" max="4" width="3.28515625" customWidth="1"/>
    <col min="5" max="5" width="3.42578125" customWidth="1"/>
    <col min="6" max="6" width="4.28515625" customWidth="1"/>
    <col min="7" max="7" width="4.140625" customWidth="1"/>
    <col min="8" max="8" width="44.85546875" customWidth="1"/>
    <col min="9" max="9" width="14" customWidth="1"/>
    <col min="10" max="10" width="9.140625" hidden="1" customWidth="1"/>
  </cols>
  <sheetData>
    <row r="1" spans="1:10">
      <c r="A1" s="4"/>
      <c r="B1" s="4"/>
      <c r="C1" s="4"/>
      <c r="D1" s="4"/>
      <c r="E1" s="4"/>
      <c r="F1" s="4"/>
      <c r="G1" s="4"/>
      <c r="H1" s="3"/>
      <c r="I1" s="42" t="s">
        <v>115</v>
      </c>
    </row>
    <row r="2" spans="1:10">
      <c r="A2" s="4"/>
      <c r="B2" s="4"/>
      <c r="C2" s="4"/>
      <c r="D2" s="4"/>
      <c r="E2" s="4"/>
      <c r="F2" s="4"/>
      <c r="G2" s="4"/>
      <c r="H2" s="3"/>
      <c r="I2" s="120" t="s">
        <v>253</v>
      </c>
    </row>
    <row r="3" spans="1:10">
      <c r="A3" s="4"/>
      <c r="B3" s="4"/>
      <c r="C3" s="4"/>
      <c r="D3" s="4"/>
      <c r="E3" s="4"/>
      <c r="F3" s="4"/>
      <c r="G3" s="4"/>
      <c r="H3" s="3"/>
      <c r="I3" s="42" t="s">
        <v>250</v>
      </c>
    </row>
    <row r="4" spans="1:10">
      <c r="A4" s="4"/>
      <c r="B4" s="4"/>
      <c r="C4" s="4"/>
      <c r="D4" s="4"/>
      <c r="E4" s="4"/>
      <c r="F4" s="4"/>
      <c r="G4" s="4"/>
      <c r="H4" s="11"/>
      <c r="I4" s="2"/>
    </row>
    <row r="5" spans="1:10" ht="59.25" customHeight="1">
      <c r="A5" s="149" t="s">
        <v>241</v>
      </c>
      <c r="B5" s="149"/>
      <c r="C5" s="149"/>
      <c r="D5" s="149"/>
      <c r="E5" s="149"/>
      <c r="F5" s="149"/>
      <c r="G5" s="149"/>
      <c r="H5" s="149"/>
      <c r="I5" s="149"/>
    </row>
    <row r="6" spans="1:10">
      <c r="A6" s="158"/>
      <c r="B6" s="158"/>
      <c r="C6" s="158"/>
      <c r="D6" s="158"/>
      <c r="E6" s="158"/>
      <c r="F6" s="158"/>
      <c r="G6" s="158"/>
      <c r="H6" s="158"/>
      <c r="I6" s="158"/>
    </row>
    <row r="7" spans="1:10" ht="31.5">
      <c r="A7" s="151" t="s">
        <v>98</v>
      </c>
      <c r="B7" s="151"/>
      <c r="C7" s="151"/>
      <c r="D7" s="151"/>
      <c r="E7" s="151"/>
      <c r="F7" s="151"/>
      <c r="G7" s="151"/>
      <c r="H7" s="31" t="s">
        <v>1</v>
      </c>
      <c r="I7" s="12" t="s">
        <v>121</v>
      </c>
      <c r="J7" s="13"/>
    </row>
    <row r="8" spans="1:10" ht="29.25" customHeight="1">
      <c r="A8" s="41" t="s">
        <v>58</v>
      </c>
      <c r="B8" s="41" t="s">
        <v>59</v>
      </c>
      <c r="C8" s="41" t="s">
        <v>59</v>
      </c>
      <c r="D8" s="41" t="s">
        <v>59</v>
      </c>
      <c r="E8" s="41" t="s">
        <v>59</v>
      </c>
      <c r="F8" s="41" t="s">
        <v>99</v>
      </c>
      <c r="G8" s="41" t="s">
        <v>100</v>
      </c>
      <c r="H8" s="49" t="s">
        <v>101</v>
      </c>
      <c r="I8" s="55">
        <f>I9</f>
        <v>26217.319999999832</v>
      </c>
      <c r="J8" s="50"/>
    </row>
    <row r="9" spans="1:10" ht="27" customHeight="1">
      <c r="A9" s="41" t="s">
        <v>58</v>
      </c>
      <c r="B9" s="41" t="s">
        <v>91</v>
      </c>
      <c r="C9" s="41" t="s">
        <v>59</v>
      </c>
      <c r="D9" s="41" t="s">
        <v>59</v>
      </c>
      <c r="E9" s="41" t="s">
        <v>59</v>
      </c>
      <c r="F9" s="41" t="s">
        <v>99</v>
      </c>
      <c r="G9" s="41" t="s">
        <v>102</v>
      </c>
      <c r="H9" s="49" t="s">
        <v>103</v>
      </c>
      <c r="I9" s="51">
        <f>SUM(I10+I14)</f>
        <v>26217.319999999832</v>
      </c>
      <c r="J9" s="50"/>
    </row>
    <row r="10" spans="1:10" ht="24" customHeight="1">
      <c r="A10" s="14" t="s">
        <v>58</v>
      </c>
      <c r="B10" s="14" t="s">
        <v>91</v>
      </c>
      <c r="C10" s="14" t="s">
        <v>59</v>
      </c>
      <c r="D10" s="14" t="s">
        <v>59</v>
      </c>
      <c r="E10" s="14" t="s">
        <v>59</v>
      </c>
      <c r="F10" s="14" t="s">
        <v>99</v>
      </c>
      <c r="G10" s="14" t="s">
        <v>102</v>
      </c>
      <c r="H10" s="49" t="s">
        <v>104</v>
      </c>
      <c r="I10" s="54">
        <f>I11</f>
        <v>-3742370.14</v>
      </c>
      <c r="J10" s="50"/>
    </row>
    <row r="11" spans="1:10" ht="30" customHeight="1">
      <c r="A11" s="14" t="s">
        <v>58</v>
      </c>
      <c r="B11" s="14" t="s">
        <v>91</v>
      </c>
      <c r="C11" s="14" t="s">
        <v>61</v>
      </c>
      <c r="D11" s="14" t="s">
        <v>59</v>
      </c>
      <c r="E11" s="14" t="s">
        <v>59</v>
      </c>
      <c r="F11" s="14" t="s">
        <v>99</v>
      </c>
      <c r="G11" s="14" t="s">
        <v>102</v>
      </c>
      <c r="H11" s="52" t="s">
        <v>105</v>
      </c>
      <c r="I11" s="51">
        <f>I12</f>
        <v>-3742370.14</v>
      </c>
      <c r="J11" s="50"/>
    </row>
    <row r="12" spans="1:10" ht="29.25" customHeight="1">
      <c r="A12" s="14" t="s">
        <v>58</v>
      </c>
      <c r="B12" s="14" t="s">
        <v>91</v>
      </c>
      <c r="C12" s="14" t="s">
        <v>61</v>
      </c>
      <c r="D12" s="14" t="s">
        <v>58</v>
      </c>
      <c r="E12" s="14" t="s">
        <v>59</v>
      </c>
      <c r="F12" s="14" t="s">
        <v>99</v>
      </c>
      <c r="G12" s="14" t="s">
        <v>106</v>
      </c>
      <c r="H12" s="52" t="s">
        <v>107</v>
      </c>
      <c r="I12" s="51">
        <f>I13</f>
        <v>-3742370.14</v>
      </c>
      <c r="J12" s="50"/>
    </row>
    <row r="13" spans="1:10" ht="30" customHeight="1">
      <c r="A13" s="14" t="s">
        <v>58</v>
      </c>
      <c r="B13" s="14" t="s">
        <v>91</v>
      </c>
      <c r="C13" s="14" t="s">
        <v>61</v>
      </c>
      <c r="D13" s="14" t="s">
        <v>58</v>
      </c>
      <c r="E13" s="14" t="s">
        <v>89</v>
      </c>
      <c r="F13" s="14" t="s">
        <v>99</v>
      </c>
      <c r="G13" s="14" t="s">
        <v>106</v>
      </c>
      <c r="H13" s="52" t="s">
        <v>108</v>
      </c>
      <c r="I13" s="159">
        <v>-3742370.14</v>
      </c>
      <c r="J13" s="160"/>
    </row>
    <row r="14" spans="1:10" ht="24.75" customHeight="1">
      <c r="A14" s="14" t="s">
        <v>58</v>
      </c>
      <c r="B14" s="14" t="s">
        <v>91</v>
      </c>
      <c r="C14" s="14" t="s">
        <v>59</v>
      </c>
      <c r="D14" s="14" t="s">
        <v>59</v>
      </c>
      <c r="E14" s="14" t="s">
        <v>59</v>
      </c>
      <c r="F14" s="14" t="s">
        <v>99</v>
      </c>
      <c r="G14" s="14" t="s">
        <v>109</v>
      </c>
      <c r="H14" s="49" t="s">
        <v>110</v>
      </c>
      <c r="I14" s="51">
        <f>I15</f>
        <v>3768587.46</v>
      </c>
      <c r="J14" s="50"/>
    </row>
    <row r="15" spans="1:10" ht="26.25" customHeight="1">
      <c r="A15" s="14" t="s">
        <v>58</v>
      </c>
      <c r="B15" s="14" t="s">
        <v>91</v>
      </c>
      <c r="C15" s="14" t="s">
        <v>61</v>
      </c>
      <c r="D15" s="14" t="s">
        <v>59</v>
      </c>
      <c r="E15" s="14" t="s">
        <v>59</v>
      </c>
      <c r="F15" s="14" t="s">
        <v>99</v>
      </c>
      <c r="G15" s="14" t="s">
        <v>109</v>
      </c>
      <c r="H15" s="52" t="s">
        <v>111</v>
      </c>
      <c r="I15" s="51">
        <f>I16</f>
        <v>3768587.46</v>
      </c>
      <c r="J15" s="50"/>
    </row>
    <row r="16" spans="1:10" ht="26.25" customHeight="1">
      <c r="A16" s="14" t="s">
        <v>58</v>
      </c>
      <c r="B16" s="14" t="s">
        <v>91</v>
      </c>
      <c r="C16" s="14" t="s">
        <v>61</v>
      </c>
      <c r="D16" s="14" t="s">
        <v>58</v>
      </c>
      <c r="E16" s="14" t="s">
        <v>59</v>
      </c>
      <c r="F16" s="14" t="s">
        <v>99</v>
      </c>
      <c r="G16" s="14" t="s">
        <v>112</v>
      </c>
      <c r="H16" s="52" t="s">
        <v>113</v>
      </c>
      <c r="I16" s="51">
        <f>I17</f>
        <v>3768587.46</v>
      </c>
      <c r="J16" s="50"/>
    </row>
    <row r="17" spans="1:10" ht="27.75" customHeight="1">
      <c r="A17" s="14" t="s">
        <v>58</v>
      </c>
      <c r="B17" s="14" t="s">
        <v>91</v>
      </c>
      <c r="C17" s="14" t="s">
        <v>61</v>
      </c>
      <c r="D17" s="14" t="s">
        <v>58</v>
      </c>
      <c r="E17" s="14" t="s">
        <v>89</v>
      </c>
      <c r="F17" s="14" t="s">
        <v>99</v>
      </c>
      <c r="G17" s="14" t="s">
        <v>112</v>
      </c>
      <c r="H17" s="52" t="s">
        <v>114</v>
      </c>
      <c r="I17" s="53">
        <v>3768587.46</v>
      </c>
      <c r="J17" s="50"/>
    </row>
  </sheetData>
  <mergeCells count="4">
    <mergeCell ref="A6:I6"/>
    <mergeCell ref="A7:G7"/>
    <mergeCell ref="I13:J13"/>
    <mergeCell ref="A5:I5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2017-04-07T11:33:18Z</dcterms:modified>
</cp:coreProperties>
</file>