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7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Лист1!$A$1:$C$33</definedName>
    <definedName name="_xlnm.Print_Area" localSheetId="1">Лист2!$A$1:$C$51</definedName>
    <definedName name="_xlnm.Print_Area" localSheetId="3">Лист4!$A$1:$E$21</definedName>
  </definedNames>
  <calcPr calcId="162913"/>
</workbook>
</file>

<file path=xl/calcChain.xml><?xml version="1.0" encoding="utf-8"?>
<calcChain xmlns="http://schemas.openxmlformats.org/spreadsheetml/2006/main">
  <c r="G70" i="7" l="1"/>
  <c r="J9" i="5" l="1"/>
  <c r="J7" i="5" s="1"/>
  <c r="G15" i="7"/>
  <c r="G14" i="7" s="1"/>
  <c r="G13" i="7" s="1"/>
  <c r="G12" i="7" s="1"/>
  <c r="E18" i="4"/>
  <c r="E16" i="4"/>
  <c r="E20" i="4"/>
  <c r="E76" i="7" l="1"/>
  <c r="G73" i="7"/>
  <c r="G66" i="7"/>
  <c r="G63" i="7"/>
  <c r="G36" i="7"/>
  <c r="G33" i="7"/>
  <c r="G60" i="7" l="1"/>
  <c r="G59" i="7" s="1"/>
  <c r="G58" i="7" s="1"/>
  <c r="G31" i="7"/>
  <c r="G27" i="7"/>
  <c r="C48" i="2" l="1"/>
  <c r="C47" i="2"/>
  <c r="C12" i="2"/>
  <c r="C23" i="1"/>
  <c r="G81" i="7"/>
  <c r="G80" i="7" s="1"/>
  <c r="G79" i="7" s="1"/>
  <c r="G77" i="7"/>
  <c r="G56" i="7"/>
  <c r="G54" i="7"/>
  <c r="G48" i="7"/>
  <c r="G46" i="7"/>
  <c r="G39" i="7"/>
  <c r="G22" i="7"/>
  <c r="G21" i="7" s="1"/>
  <c r="G20" i="7" s="1"/>
  <c r="G45" i="7" l="1"/>
  <c r="G44" i="7" s="1"/>
  <c r="G51" i="7"/>
  <c r="G50" i="7" s="1"/>
  <c r="G26" i="7"/>
  <c r="G25" i="7" s="1"/>
  <c r="G19" i="7" s="1"/>
  <c r="G75" i="7"/>
  <c r="G69" i="7" s="1"/>
  <c r="G68" i="7" s="1"/>
  <c r="G18" i="7" l="1"/>
  <c r="G11" i="7" s="1"/>
  <c r="C45" i="2"/>
  <c r="C43" i="2"/>
  <c r="C40" i="2"/>
  <c r="C38" i="2"/>
  <c r="C34" i="2"/>
  <c r="C32" i="2"/>
  <c r="C29" i="2"/>
  <c r="C28" i="2" s="1"/>
  <c r="C25" i="2"/>
  <c r="C24" i="2" s="1"/>
  <c r="C20" i="2"/>
  <c r="C19" i="2" s="1"/>
  <c r="C16" i="2"/>
  <c r="C15" i="2" s="1"/>
  <c r="C11" i="2"/>
  <c r="I12" i="6"/>
  <c r="C21" i="1"/>
  <c r="C12" i="1"/>
  <c r="I16" i="6"/>
  <c r="I15" i="6" s="1"/>
  <c r="I14" i="6" s="1"/>
  <c r="I11" i="6"/>
  <c r="I10" i="6" s="1"/>
  <c r="E10" i="4"/>
  <c r="E9" i="4" s="1"/>
  <c r="C11" i="1" l="1"/>
  <c r="C37" i="2"/>
  <c r="C27" i="2"/>
  <c r="C10" i="2" s="1"/>
  <c r="C42" i="2"/>
  <c r="I9" i="6"/>
  <c r="I8" i="6" s="1"/>
  <c r="C36" i="2" l="1"/>
  <c r="C9" i="2" s="1"/>
</calcChain>
</file>

<file path=xl/sharedStrings.xml><?xml version="1.0" encoding="utf-8"?>
<sst xmlns="http://schemas.openxmlformats.org/spreadsheetml/2006/main" count="683" uniqueCount="244">
  <si>
    <t>Код классификации дохода</t>
  </si>
  <si>
    <t>Наименование</t>
  </si>
  <si>
    <t>ВСЕГО доходов</t>
  </si>
  <si>
    <t>НАЛОГОВЫЕ И НЕНАЛОГОВЫЕ ДОХОДЫ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</si>
  <si>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</si>
  <si>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</si>
  <si>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</si>
  <si>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</si>
  <si>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</si>
  <si>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</si>
  <si>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</si>
  <si>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923 1 11 05013 10 0000 120</t>
  </si>
  <si>
    <t>Доходы, получемые в виде арендной платы за заемельные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</si>
  <si>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925 1 08 04020 01 1000 110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</si>
  <si>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</si>
  <si>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925 1 11 05035 10 1000 120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</si>
  <si>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</si>
  <si>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925 1 11 09045 10 0000 120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</si>
  <si>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</si>
  <si>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925 1 13 02995 10 0000 130</t>
  </si>
  <si>
    <t>Прочие доходы от компенсации затрат бюджетных поселений</t>
  </si>
  <si>
    <t>БЕЗВОЗМЕЗДНЫЕ ПОСТУПЛЕНИЯ</t>
  </si>
  <si>
    <t>925 2 02 01001 10 0000 151</t>
  </si>
  <si>
    <t>Дотация бюджетам поселений на выравнивание бюджетной обеспеченности</t>
  </si>
  <si>
    <t>925 2 02 01003 10 0000 151</t>
  </si>
  <si>
    <t>Дотация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</si>
  <si>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</si>
  <si>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925 2 02 03003 10 0000 151</t>
  </si>
  <si>
    <t>925 2 02 03015 10 0000 151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</si>
  <si>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</si>
  <si>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</si>
  <si>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925 2 02 04012 10 0000 151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</si>
  <si>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</si>
  <si>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</si>
  <si>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182 1 06 01030 10 2000 110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</si>
  <si>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</si>
  <si>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</si>
  <si>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</si>
  <si>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</si>
  <si>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</si>
  <si>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</si>
  <si>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</si>
  <si>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</si>
  <si>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</si>
  <si>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</si>
  <si>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Доходы, получемые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</si>
  <si>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</si>
  <si>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</si>
  <si>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КОМПЕНСАЦИЙ ЗАТРАТ ГОСУДАРСТВА</t>
  </si>
  <si>
    <t>Прочие доходы от компенсации затрат бюджетов поселений</t>
  </si>
  <si>
    <t>Дотации бюджетам субъектов Российской Федерации и муниципальных районов</t>
  </si>
  <si>
    <t>Дотации бюджетам поселений на выравнивание бюджетной обеспеченности</t>
  </si>
  <si>
    <t>Дотация бюджетам на поддержку мер по обеспечению сбалансированности бюджетов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</si>
  <si>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</si>
  <si>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</si>
  <si>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</si>
  <si>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Мин</t>
  </si>
  <si>
    <t>Рз</t>
  </si>
  <si>
    <t>ПР</t>
  </si>
  <si>
    <t>ЦСР</t>
  </si>
  <si>
    <t>ВР</t>
  </si>
  <si>
    <t>2</t>
  </si>
  <si>
    <t>3</t>
  </si>
  <si>
    <t>4</t>
  </si>
  <si>
    <t>6</t>
  </si>
  <si>
    <t>925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</si>
  <si>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</si>
  <si>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</si>
  <si>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</si>
  <si>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</si>
  <si>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</si>
  <si>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</si>
  <si>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</si>
  <si>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 оплаты  труда  и  страховые  взносы</t>
  </si>
  <si>
    <t>121</t>
  </si>
  <si>
    <t>Иные  выплаты  персоналу, за  исключением  фонда  оплаты  труда</t>
  </si>
  <si>
    <t>122</t>
  </si>
  <si>
    <t>Функционирование законодательных ( представительных) органов государственной власти и  представительных  органов  муниципальных  образований</t>
  </si>
  <si>
    <t>03</t>
  </si>
  <si>
    <t>Центральный аппарат</t>
  </si>
  <si>
    <t>Упплата  прочих  налогов, сборов  и 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</si>
  <si>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</si>
  <si>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</si>
  <si>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 закупка    товаров, работ  и  услуг  для  муниципальных  нужд</t>
  </si>
  <si>
    <t>Обеспечение  деятельности  финансовых, налоговых  и  таможенных  органов и  органов  финансового  надзора (финансово-бюджетного) надзора</t>
  </si>
  <si>
    <t>06</t>
  </si>
  <si>
    <t>Межбюджетные трансферты</t>
  </si>
  <si>
    <t>Межбюджетные  трансферты  на  осуществление  полномочий  по  выполнению внешнего  муниципального  финансового  контроля</t>
  </si>
  <si>
    <t xml:space="preserve"> Межбюджетные трансферты</t>
  </si>
  <si>
    <t>540</t>
  </si>
  <si>
    <t xml:space="preserve">Межбюджетные  трансферты  на  осуществление  полномочий  по  выполнению  работы по  формированию, исполнению  бюджета поселения, администрирование  поступлений "Невыясненные  поступления, "  и  контроль  за  исполнением  бюджета 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</si>
  <si>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</si>
  <si>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</si>
  <si>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</si>
  <si>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</si>
  <si>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</si>
  <si>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 населения  на  территории  от  чрезвычайных  ситуаций  природного  и  техногенного  характера, гражданская  оборона</t>
  </si>
  <si>
    <t>09</t>
  </si>
  <si>
    <t>Межбюджетные  трансферты  на  осуществление  полномочий  в  области  гражданской  обороны, защиты  населения  на  территории  поселения  от  чрезвычайных  ситуаций, содер. и  организации  деятельности  аварийно-спас. служб.</t>
  </si>
  <si>
    <t>10</t>
  </si>
  <si>
    <t>Жилищно-коммунальное хозяйство</t>
  </si>
  <si>
    <t>05</t>
  </si>
  <si>
    <t>Благоустройство</t>
  </si>
  <si>
    <t>Уличное освещение</t>
  </si>
  <si>
    <t>ВСЕГО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</si>
  <si>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</si>
  <si>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 представительных) органов  государственной власти и  представительных  органов  муниципальных  образований</t>
  </si>
  <si>
    <t>Обеспечение деятельности финансовых, налоговых и  таможенных  органов  и  органов  финансового  надзора</t>
  </si>
  <si>
    <t>Защита  населения   на  территории  от  чрезвычайных  ситуаций  природного  и  техногенного  характера, гражданская  оборона</t>
  </si>
  <si>
    <t>Код</t>
  </si>
  <si>
    <t>0000</t>
  </si>
  <si>
    <t>000</t>
  </si>
  <si>
    <t>Источники внутренного финансирования дефицитов бюджетов</t>
  </si>
  <si>
    <t>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</si>
  <si>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</si>
  <si>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</si>
  <si>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</si>
  <si>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</si>
  <si>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</si>
  <si>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</si>
  <si>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</si>
  <si>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</si>
  <si>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</si>
  <si>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</si>
  <si>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</si>
  <si>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</si>
  <si>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Приложение 6</t>
  </si>
  <si>
    <t>Код классификации источников финансирования дефицитов бюджетов</t>
  </si>
  <si>
    <t>Наименованиеглавного администратора источников финансирования дефицита бюджета муниципального образования сельского посления "Ёрмица", код классификации источников финансирования дефицита бюджета</t>
  </si>
  <si>
    <t>Кассовое исполнение 
(рублей)</t>
  </si>
  <si>
    <t>Межбюджетные трансферты из  бюджетов  сельских  поселений  бюджету муниципального  района  и  из  бюджета  муниципального  района бюджетам  поселений, в  соответствии  с  заключенными  муниципальными контрактами</t>
  </si>
  <si>
    <t>Кассовое исполнение,
 рублей</t>
  </si>
  <si>
    <t>Кассовое исполнение, рублей</t>
  </si>
  <si>
    <t>Администрация муниципального образования муниципального района "Усть-Цилемский"</t>
  </si>
  <si>
    <t>Администрация муниципального образования сельского поселения "Ёрмица"</t>
  </si>
  <si>
    <t>Управление Федеральной налоговой службы по Республике Коми</t>
  </si>
  <si>
    <t>Приложение 1</t>
  </si>
  <si>
    <t>Приложение 2</t>
  </si>
  <si>
    <t xml:space="preserve"> к решению Совета МО СП "Ёрмица"   </t>
  </si>
  <si>
    <t>1 00 00000 00 0000 000</t>
  </si>
  <si>
    <t>1 01 02000 01 0000 110</t>
  </si>
  <si>
    <t>1 01 02010 01 0000 110</t>
  </si>
  <si>
    <t>1 06 00000 00 0000 000</t>
  </si>
  <si>
    <t>1 06 01000 00 0000 110</t>
  </si>
  <si>
    <t>1 06 01030 10 1000 110</t>
  </si>
  <si>
    <t>1 06 01030 10 2000 110</t>
  </si>
  <si>
    <t>1 06 06010 00 0000 110</t>
  </si>
  <si>
    <t>1 06 06013 10 1000 110</t>
  </si>
  <si>
    <t>1 08 00000 00 0000 000</t>
  </si>
  <si>
    <t>1 08 04000 01 0000 110</t>
  </si>
  <si>
    <t>1 08 04020 01 1000 110</t>
  </si>
  <si>
    <t>1 11 00000 00 0000 000</t>
  </si>
  <si>
    <t>1 11 05000 00 0000 000</t>
  </si>
  <si>
    <t>1 11 05010 00 0000 000</t>
  </si>
  <si>
    <t>1 11 05013 10 0000 120</t>
  </si>
  <si>
    <t>1 11 05035 10 0000 120</t>
  </si>
  <si>
    <t>1 11 09000 00 0000 120</t>
  </si>
  <si>
    <t>1 11 09045 10 0000 120</t>
  </si>
  <si>
    <t>1 13 00000 00 0000 000</t>
  </si>
  <si>
    <t>1 13 02995 10 0000 130</t>
  </si>
  <si>
    <t>2 00 00000 00 0000 000</t>
  </si>
  <si>
    <t>2 02 01000 00 0000 000</t>
  </si>
  <si>
    <t>2 02 01001 00 0000 151</t>
  </si>
  <si>
    <t>2 02 01001 10 0000 151</t>
  </si>
  <si>
    <t>2 02 01003 00 0000 151</t>
  </si>
  <si>
    <t>2 02 01003 10 0000 151</t>
  </si>
  <si>
    <t>2 02 03000 00 0000 151</t>
  </si>
  <si>
    <t>2 02 03003 00 0000 151</t>
  </si>
  <si>
    <t>2 02 03003 10 0000 151</t>
  </si>
  <si>
    <t>2 02 03015 00 0000 151</t>
  </si>
  <si>
    <t>2 02 03015 10 0000 151</t>
  </si>
  <si>
    <t>2 02 04000 00 0000 151</t>
  </si>
  <si>
    <t>2 02 04012 00 0000 151</t>
  </si>
  <si>
    <t>2 02 04012 10 0000 151</t>
  </si>
  <si>
    <t>1 01 00000 00 0000 000</t>
  </si>
  <si>
    <t>Приложение 4</t>
  </si>
  <si>
    <t>182 1 01 02010 01 2000 110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</si>
  <si>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 (пени, проценты)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</si>
  <si>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</si>
  <si>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</si>
  <si>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182 1 06 06023 10 1000 110</t>
  </si>
  <si>
    <t>182 1 06 06023 10 2000 110</t>
  </si>
  <si>
    <t>925 2 02 04999 10 0000 151</t>
  </si>
  <si>
    <t>1 01 02030 01 0000 110</t>
  </si>
  <si>
    <t>1 06 06023 10 1000 110</t>
  </si>
  <si>
    <t>1 06 06023 10 2000 110</t>
  </si>
  <si>
    <t>2 02 04999 10 0000 151</t>
  </si>
  <si>
    <t>2 02 04999 00 0000 151</t>
  </si>
  <si>
    <t>852</t>
  </si>
  <si>
    <t>990 90 01</t>
  </si>
  <si>
    <t>990 00 00</t>
  </si>
  <si>
    <t>990 90 02</t>
  </si>
  <si>
    <t>244</t>
  </si>
  <si>
    <t>990 51 18</t>
  </si>
  <si>
    <t>990 59 30</t>
  </si>
  <si>
    <t>Осуществление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</si>
  <si>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990 73 13</t>
  </si>
  <si>
    <t>990 73 17</t>
  </si>
  <si>
    <t>990 84 11</t>
  </si>
  <si>
    <t>990 84 15</t>
  </si>
  <si>
    <t>990 84 12</t>
  </si>
  <si>
    <t>Резервный фонд администрации муниципального образования</t>
  </si>
  <si>
    <t>990 90 06</t>
  </si>
  <si>
    <t>Выполнение других обязательств органов местного самоуправления</t>
  </si>
  <si>
    <t>990 90 09</t>
  </si>
  <si>
    <t>990 08 413</t>
  </si>
  <si>
    <t>990 92 71</t>
  </si>
  <si>
    <t>Иные выплаты населению</t>
  </si>
  <si>
    <t>360</t>
  </si>
  <si>
    <t>Резервный фонд администрации муниципального образования по предупреждению и ликвидации чрезвычайных ситуаций и последствий стихийных бедствий</t>
  </si>
  <si>
    <t>Резерв по предупреждению и ликвидации чрезвычайных ситуаций и последствий стихийных бедствий</t>
  </si>
  <si>
    <t>990 99 96</t>
  </si>
  <si>
    <t>990 91 00</t>
  </si>
  <si>
    <t xml:space="preserve">Содержание  автомобильных  дорог  и  инженерных  сооруженийц  на  них  в  границах  поселений </t>
  </si>
  <si>
    <t>990 92 00</t>
  </si>
  <si>
    <t>Прочие мероприятия по благоустройству сельских поселений</t>
  </si>
  <si>
    <t>990 95 00</t>
  </si>
  <si>
    <t>Обслуживание, содержание и ремонт пожарных водоемов</t>
  </si>
  <si>
    <t>990 96 00</t>
  </si>
  <si>
    <t>Пенсионное обеспечение</t>
  </si>
  <si>
    <t>Иные пенсии, социальные доплаты к пенсиям</t>
  </si>
  <si>
    <t>990 90 18</t>
  </si>
  <si>
    <t>Выплаты пенсии за выслугу лет лицам, замещавшим должности муниципальной службы в муниципальном образовании</t>
  </si>
  <si>
    <t>312</t>
  </si>
  <si>
    <t>Социальная политика</t>
  </si>
  <si>
    <t>ДОХОДЫ БЮДЖЕТА МУНИЦИПАЛЬНОГО ОБРАЗОВАНИЯ СЕЛЬСКОГО ПОСЕЛЕНИЯ "ЁРМИЦА" ЗА 2014 ГОД ПО КОДАМ ВИДОВ ДОХОДОВ, ПОДВИДОВ ДОХОДОВ КЛАССИФИКАЦИИ ОПЕРАЦИЙ СЕКТОРА ГОСУДАРСТВЕННОГО УПРАВЛЕНИЯ, ОТНОСЯЩИХСЯ К ДОХОДАМ БЮДЖЕТА</t>
  </si>
  <si>
    <t>РАСХОДЫ БЮДЖЕТА МУНИЦИПАЛЬНОГО ОБРАЗОВАНИЯ СЕЛЬСКОГО ПОСЕЛЕНИЯ "ЁРМИЦА" ЗА 2014 ГОД ПО ВЕДОМСТВЕННОЙ СТРУКТУРЕ РАСХОДОВ БЮДЖЕТА МУНИЦИПАЛЬНОГО ОБРАЗОВАНИЯ СЕЛЬСКОГО ПОСЕЛЕНИЯ "ЁРМИЦА"</t>
  </si>
  <si>
    <t>Всего</t>
  </si>
  <si>
    <t>Совет</t>
  </si>
  <si>
    <t>Приложение № 3</t>
  </si>
  <si>
    <t xml:space="preserve">РАСХОДЫ БЮДЖЕТА МУНИЦИПАЛЬНОГО ОБРАЗОВАНИЯ СЕЛЬСКОГО ПОСЕЛЕНИЯ "ЁРМИЦА" ЗА 2014 ГОД ПО РАЗДЕЛАМ, ПОДРАЗДЕЛАМ  КЛАССИФИКАЦИИ РАСХОДОВ БЮДЖЕТОВ РОССИЙСКОЙ ФЕДЕРАЦИИ </t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</si>
  <si>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>ЁРМИЦА" ЗА 2014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ОНОСЯЩИХСЯ К ИСТОЧНИКАМ ФИНАНСИРОВАНИЯ ДЕФИЦИТА БЮДЖЕТОВ</t>
    </r>
  </si>
  <si>
    <t>922</t>
  </si>
  <si>
    <t>ДОХОДЫ БЮДЖЕТА МУНИЦИПАЛЬНОГО ОБРАЗОВАНИЯ СЕЛЬСКОГО ПОСЕЛЕНИЯ "ЁРМИЦА" ЗА 2014 ГОД ПО КОДАМ КЛАССИФИКАЦИИ ДОХОДОВ БЮДЖЕТОВ</t>
  </si>
  <si>
    <t>ВСЕГО:</t>
  </si>
  <si>
    <t>в том числе:</t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</si>
  <si>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 xml:space="preserve">ЁРМИЦА" ЗА 2014 ГОД ПО КОДАМ КЛАССИФИКАЦИИ ИСТОЧНИКОВ ФИНАНСИРОВАНИЯ ДЕФИЦИТОВ БЮДЖЕТОВ </t>
    </r>
  </si>
  <si>
    <t xml:space="preserve">от "27" марта 2015 г. № 3-20/1  </t>
  </si>
  <si>
    <t xml:space="preserve">к решению Совета МО СП "Ёрмица"      </t>
  </si>
  <si>
    <t xml:space="preserve">от "27" марта 2015г. №3-20/1 </t>
  </si>
  <si>
    <t xml:space="preserve">от "27" марта 2015 г. №3-20/1  </t>
  </si>
  <si>
    <t>от "27" марта 2015 г. № 3-20/1</t>
  </si>
  <si>
    <t>Приложение 5 к решению Совета                                                                                                      МО СП "Ёрмица" от "27" марта 2015 г. № 3-20/1</t>
  </si>
  <si>
    <t xml:space="preserve">от "27" марта 2015 г. № 3-20/1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</si>
</sst>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8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wrapText="1"/>
    </xf>
    <xf numFmtId="165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165" fontId="7" fillId="0" borderId="1" xfId="0" applyNumberFormat="1" applyFont="1" applyBorder="1"/>
    <xf numFmtId="165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8" fillId="0" borderId="4" xfId="0" applyNumberFormat="1" applyFont="1" applyBorder="1" applyAlignment="1"/>
    <xf numFmtId="165" fontId="8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/>
    <xf numFmtId="165" fontId="7" fillId="0" borderId="2" xfId="0" applyNumberFormat="1" applyFont="1" applyBorder="1" applyAlignment="1"/>
    <xf numFmtId="165" fontId="7" fillId="0" borderId="4" xfId="0" applyNumberFormat="1" applyFont="1" applyBorder="1" applyAlignment="1"/>
    <xf numFmtId="165" fontId="7" fillId="0" borderId="2" xfId="0" applyNumberFormat="1" applyFont="1" applyBorder="1" applyAlignment="1">
      <alignment wrapText="1"/>
    </xf>
    <xf numFmtId="165" fontId="7" fillId="0" borderId="4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vertical="center" readingOrder="1"/>
    </xf>
    <xf numFmtId="49" fontId="2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 readingOrder="1"/>
    </xf>
    <xf numFmtId="49" fontId="2" fillId="0" borderId="5" xfId="0" applyNumberFormat="1" applyFont="1" applyFill="1" applyBorder="1" applyAlignment="1" applyProtection="1">
      <alignment vertical="center" wrapText="1" readingOrder="1"/>
    </xf>
    <xf numFmtId="0" fontId="2" fillId="0" borderId="4" xfId="0" applyFont="1" applyBorder="1" applyAlignment="1" applyProtection="1">
      <alignment vertical="center" wrapText="1" readingOrder="1"/>
    </xf>
    <xf numFmtId="0" fontId="2" fillId="0" borderId="5" xfId="0" applyFont="1" applyBorder="1" applyAlignment="1" applyProtection="1">
      <alignment vertical="center" wrapText="1" readingOrder="1"/>
    </xf>
    <xf numFmtId="49" fontId="5" fillId="0" borderId="4" xfId="0" applyNumberFormat="1" applyFont="1" applyFill="1" applyBorder="1" applyAlignment="1" applyProtection="1">
      <alignment vertical="center" wrapText="1" readingOrder="1"/>
    </xf>
    <xf numFmtId="49" fontId="5" fillId="0" borderId="5" xfId="0" applyNumberFormat="1" applyFont="1" applyFill="1" applyBorder="1" applyAlignment="1" applyProtection="1">
      <alignment vertical="center" wrapText="1" readingOrder="1"/>
    </xf>
    <xf numFmtId="165" fontId="8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4"/>
  <sheetViews>
    <sheetView view="pageBreakPreview" topLeftCell="A20" zoomScaleSheetLayoutView="100" workbookViewId="0">
      <selection activeCell="C28" sqref="C28"/>
    </sheetView>
  </sheetViews>
  <sheetFormatPr defaultRowHeight="15" x14ac:dyDescent="0.25"/>
  <cols>
    <col min="1" max="1" width="29" customWidth="1"/>
    <col min="2" max="2" width="62.85546875" customWidth="1"/>
    <col min="3" max="3" width="26" customWidth="1"/>
  </cols>
  <sheetData>
    <row r="1" spans="1:3" x14ac:dyDescent="0.25">
      <c r="A1" s="13"/>
      <c r="B1" s="49"/>
      <c r="C1" s="98" t="s">
        <v>136</v>
      </c>
    </row>
    <row r="2" spans="1:3" x14ac:dyDescent="0.25">
      <c r="A2" s="13"/>
      <c r="B2" s="49"/>
      <c r="C2" s="98" t="s">
        <v>238</v>
      </c>
    </row>
    <row r="3" spans="1:3" x14ac:dyDescent="0.25">
      <c r="A3" s="13"/>
      <c r="B3" s="48"/>
      <c r="C3" s="99" t="s">
        <v>237</v>
      </c>
    </row>
    <row r="4" spans="1:3" ht="15" hidden="1" customHeight="1" x14ac:dyDescent="0.25">
      <c r="A4" s="13"/>
      <c r="B4" s="13"/>
      <c r="C4" s="48"/>
    </row>
    <row r="5" spans="1:3" x14ac:dyDescent="0.25">
      <c r="A5" s="13"/>
      <c r="B5" s="13"/>
      <c r="C5" s="13"/>
    </row>
    <row r="6" spans="1:3" x14ac:dyDescent="0.25">
      <c r="A6" s="102"/>
      <c r="B6" s="102"/>
      <c r="C6" s="102"/>
    </row>
    <row r="7" spans="1:3" ht="15" customHeight="1" x14ac:dyDescent="0.25">
      <c r="A7" s="100" t="s">
        <v>233</v>
      </c>
      <c r="B7" s="100"/>
      <c r="C7" s="100"/>
    </row>
    <row r="8" spans="1:3" ht="15" customHeight="1" x14ac:dyDescent="0.25">
      <c r="A8" s="101"/>
      <c r="B8" s="101"/>
      <c r="C8" s="101"/>
    </row>
    <row r="9" spans="1:3" x14ac:dyDescent="0.25">
      <c r="A9" s="34" t="s">
        <v>0</v>
      </c>
      <c r="B9" s="34" t="s">
        <v>1</v>
      </c>
      <c r="C9" s="34" t="s">
        <v>132</v>
      </c>
    </row>
    <row r="10" spans="1:3" x14ac:dyDescent="0.25">
      <c r="A10" s="32">
        <v>1</v>
      </c>
      <c r="B10" s="32">
        <v>2</v>
      </c>
      <c r="C10" s="32">
        <v>3</v>
      </c>
    </row>
    <row r="11" spans="1:3" x14ac:dyDescent="0.25">
      <c r="A11" s="33" t="s">
        <v>2</v>
      </c>
      <c r="B11" s="33"/>
      <c r="C11" s="51">
        <f>C12+C21+C23</f>
        <v>6486637.5899999999</v>
      </c>
    </row>
    <row r="12" spans="1:3" ht="31.5" customHeight="1" x14ac:dyDescent="0.25">
      <c r="A12" s="33">
        <v>182</v>
      </c>
      <c r="B12" s="87" t="s">
        <v>135</v>
      </c>
      <c r="C12" s="46">
        <f>SUM(C13:C20)</f>
        <v>301125.58999999991</v>
      </c>
    </row>
    <row r="13" spans="1:3" ht="43.5" x14ac:dyDescent="0.25">
      <c r="A13" s="29" t="s">
        <v>4</v>
      </c>
      <c r="B13" s="45" t="s">
        <v>5</v>
      </c>
      <c r="C13" s="46">
        <v>284559.5</v>
      </c>
    </row>
    <row r="14" spans="1:3" ht="43.5" x14ac:dyDescent="0.25">
      <c r="A14" s="29" t="s">
        <v>176</v>
      </c>
      <c r="B14" s="45" t="s">
        <v>177</v>
      </c>
      <c r="C14" s="46">
        <v>1420.97</v>
      </c>
    </row>
    <row r="15" spans="1:3" ht="22.5" x14ac:dyDescent="0.25">
      <c r="A15" s="29" t="s">
        <v>178</v>
      </c>
      <c r="B15" s="45" t="s">
        <v>179</v>
      </c>
      <c r="C15" s="46">
        <v>104.1</v>
      </c>
    </row>
    <row r="16" spans="1:3" ht="22.5" x14ac:dyDescent="0.25">
      <c r="A16" s="29" t="s">
        <v>6</v>
      </c>
      <c r="B16" s="45" t="s">
        <v>7</v>
      </c>
      <c r="C16" s="47">
        <v>8932.5400000000009</v>
      </c>
    </row>
    <row r="17" spans="1:3" ht="22.5" x14ac:dyDescent="0.25">
      <c r="A17" s="29" t="s">
        <v>34</v>
      </c>
      <c r="B17" s="45" t="s">
        <v>7</v>
      </c>
      <c r="C17" s="47">
        <v>-3.06</v>
      </c>
    </row>
    <row r="18" spans="1:3" ht="43.5" x14ac:dyDescent="0.25">
      <c r="A18" s="29" t="s">
        <v>8</v>
      </c>
      <c r="B18" s="45" t="s">
        <v>9</v>
      </c>
      <c r="C18" s="46">
        <v>1371.62</v>
      </c>
    </row>
    <row r="19" spans="1:3" ht="43.5" x14ac:dyDescent="0.25">
      <c r="A19" s="29" t="s">
        <v>180</v>
      </c>
      <c r="B19" s="45" t="s">
        <v>10</v>
      </c>
      <c r="C19" s="46">
        <v>4739</v>
      </c>
    </row>
    <row r="20" spans="1:3" ht="43.5" x14ac:dyDescent="0.25">
      <c r="A20" s="31" t="s">
        <v>181</v>
      </c>
      <c r="B20" s="45" t="s">
        <v>10</v>
      </c>
      <c r="C20" s="46">
        <v>0.92</v>
      </c>
    </row>
    <row r="21" spans="1:3" ht="22.5" x14ac:dyDescent="0.25">
      <c r="A21" s="34">
        <v>923</v>
      </c>
      <c r="B21" s="86" t="s">
        <v>133</v>
      </c>
      <c r="C21" s="46">
        <f>SUM(C22)</f>
        <v>20218.25</v>
      </c>
    </row>
    <row r="22" spans="1:3" ht="43.5" x14ac:dyDescent="0.25">
      <c r="A22" s="31" t="s">
        <v>11</v>
      </c>
      <c r="B22" s="45" t="s">
        <v>12</v>
      </c>
      <c r="C22" s="46">
        <v>20218.25</v>
      </c>
    </row>
    <row r="23" spans="1:3" ht="22.5" x14ac:dyDescent="0.25">
      <c r="A23" s="33">
        <v>925</v>
      </c>
      <c r="B23" s="86" t="s">
        <v>134</v>
      </c>
      <c r="C23" s="50">
        <f>SUM(C24:C33)</f>
        <v>6165293.75</v>
      </c>
    </row>
    <row r="24" spans="1:3" ht="43.5" x14ac:dyDescent="0.25">
      <c r="A24" s="31" t="s">
        <v>13</v>
      </c>
      <c r="B24" s="45" t="s">
        <v>14</v>
      </c>
      <c r="C24" s="47">
        <v>11560</v>
      </c>
    </row>
    <row r="25" spans="1:3" ht="33" x14ac:dyDescent="0.25">
      <c r="A25" s="31" t="s">
        <v>15</v>
      </c>
      <c r="B25" s="45" t="s">
        <v>16</v>
      </c>
      <c r="C25" s="46">
        <v>19922.7</v>
      </c>
    </row>
    <row r="26" spans="1:3" ht="43.5" x14ac:dyDescent="0.25">
      <c r="A26" s="31" t="s">
        <v>17</v>
      </c>
      <c r="B26" s="45" t="s">
        <v>18</v>
      </c>
      <c r="C26" s="46">
        <v>34924.660000000003</v>
      </c>
    </row>
    <row r="27" spans="1:3" x14ac:dyDescent="0.25">
      <c r="A27" s="31" t="s">
        <v>19</v>
      </c>
      <c r="B27" s="45" t="s">
        <v>20</v>
      </c>
      <c r="C27" s="46">
        <v>24584.39</v>
      </c>
    </row>
    <row r="28" spans="1:3" x14ac:dyDescent="0.25">
      <c r="A28" s="29" t="s">
        <v>22</v>
      </c>
      <c r="B28" s="45" t="s">
        <v>23</v>
      </c>
      <c r="C28" s="46">
        <v>976100</v>
      </c>
    </row>
    <row r="29" spans="1:3" ht="22.5" x14ac:dyDescent="0.25">
      <c r="A29" s="29" t="s">
        <v>24</v>
      </c>
      <c r="B29" s="45" t="s">
        <v>25</v>
      </c>
      <c r="C29" s="46">
        <v>1327900</v>
      </c>
    </row>
    <row r="30" spans="1:3" ht="22.5" x14ac:dyDescent="0.25">
      <c r="A30" s="29" t="s">
        <v>27</v>
      </c>
      <c r="B30" s="45" t="s">
        <v>29</v>
      </c>
      <c r="C30" s="46">
        <v>3900</v>
      </c>
    </row>
    <row r="31" spans="1:3" ht="22.5" x14ac:dyDescent="0.25">
      <c r="A31" s="29" t="s">
        <v>28</v>
      </c>
      <c r="B31" s="45" t="s">
        <v>30</v>
      </c>
      <c r="C31" s="46">
        <v>49300</v>
      </c>
    </row>
    <row r="32" spans="1:3" ht="33" x14ac:dyDescent="0.25">
      <c r="A32" s="29" t="s">
        <v>31</v>
      </c>
      <c r="B32" s="45" t="s">
        <v>32</v>
      </c>
      <c r="C32" s="46">
        <v>3703450</v>
      </c>
    </row>
    <row r="33" spans="1:3" ht="33" x14ac:dyDescent="0.25">
      <c r="A33" s="29" t="s">
        <v>182</v>
      </c>
      <c r="B33" s="45" t="s">
        <v>32</v>
      </c>
      <c r="C33" s="46">
        <v>13652</v>
      </c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</sheetData>
  <mergeCells count="2">
    <mergeCell ref="A7:C8"/>
    <mergeCell ref="A6:C6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SheetLayoutView="100" workbookViewId="0">
      <selection activeCell="B14" sqref="B14"/>
    </sheetView>
  </sheetViews>
  <sheetFormatPr defaultColWidth="53.85546875" defaultRowHeight="15" x14ac:dyDescent="0.25"/>
  <cols>
    <col min="1" max="1" width="26.85546875" customWidth="1"/>
    <col min="3" max="3" width="16.42578125" customWidth="1"/>
  </cols>
  <sheetData>
    <row r="1" spans="1:3" x14ac:dyDescent="0.25">
      <c r="A1" s="13"/>
      <c r="B1" s="49"/>
      <c r="C1" s="53" t="s">
        <v>137</v>
      </c>
    </row>
    <row r="2" spans="1:3" x14ac:dyDescent="0.25">
      <c r="A2" s="13"/>
      <c r="B2" s="49"/>
      <c r="C2" s="53" t="s">
        <v>138</v>
      </c>
    </row>
    <row r="3" spans="1:3" x14ac:dyDescent="0.25">
      <c r="A3" s="13"/>
      <c r="B3" s="48"/>
      <c r="C3" s="94" t="s">
        <v>239</v>
      </c>
    </row>
    <row r="4" spans="1:3" x14ac:dyDescent="0.25">
      <c r="A4" s="13"/>
      <c r="B4" s="13"/>
      <c r="C4" s="48"/>
    </row>
    <row r="5" spans="1:3" ht="43.5" customHeight="1" x14ac:dyDescent="0.25">
      <c r="A5" s="100" t="s">
        <v>225</v>
      </c>
      <c r="B5" s="100"/>
      <c r="C5" s="100"/>
    </row>
    <row r="6" spans="1:3" x14ac:dyDescent="0.25">
      <c r="A6" s="52"/>
      <c r="B6" s="52"/>
      <c r="C6" s="52"/>
    </row>
    <row r="7" spans="1:3" ht="31.5" x14ac:dyDescent="0.25">
      <c r="A7" s="41" t="s">
        <v>0</v>
      </c>
      <c r="B7" s="41" t="s">
        <v>1</v>
      </c>
      <c r="C7" s="41" t="s">
        <v>131</v>
      </c>
    </row>
    <row r="8" spans="1:3" x14ac:dyDescent="0.25">
      <c r="A8" s="39">
        <v>1</v>
      </c>
      <c r="B8" s="39">
        <v>2</v>
      </c>
      <c r="C8" s="39">
        <v>3</v>
      </c>
    </row>
    <row r="9" spans="1:3" x14ac:dyDescent="0.25">
      <c r="A9" s="38" t="s">
        <v>2</v>
      </c>
      <c r="B9" s="38"/>
      <c r="C9" s="54">
        <f>C10+C36</f>
        <v>6486637.5899999999</v>
      </c>
    </row>
    <row r="10" spans="1:3" x14ac:dyDescent="0.25">
      <c r="A10" s="61" t="s">
        <v>139</v>
      </c>
      <c r="B10" s="62" t="s">
        <v>3</v>
      </c>
      <c r="C10" s="55">
        <f>C11+C15+C19+C24+C27+C34</f>
        <v>412335.58999999991</v>
      </c>
    </row>
    <row r="11" spans="1:3" x14ac:dyDescent="0.25">
      <c r="A11" s="30" t="s">
        <v>174</v>
      </c>
      <c r="B11" s="64" t="s">
        <v>35</v>
      </c>
      <c r="C11" s="57">
        <f>C12</f>
        <v>286084.56999999995</v>
      </c>
    </row>
    <row r="12" spans="1:3" x14ac:dyDescent="0.25">
      <c r="A12" s="43" t="s">
        <v>140</v>
      </c>
      <c r="B12" s="65" t="s">
        <v>36</v>
      </c>
      <c r="C12" s="58">
        <f>SUM(C13:C14)</f>
        <v>286084.56999999995</v>
      </c>
    </row>
    <row r="13" spans="1:3" ht="52.5" x14ac:dyDescent="0.25">
      <c r="A13" s="30" t="s">
        <v>141</v>
      </c>
      <c r="B13" s="64" t="s">
        <v>5</v>
      </c>
      <c r="C13" s="57">
        <v>285980.46999999997</v>
      </c>
    </row>
    <row r="14" spans="1:3" ht="31.5" x14ac:dyDescent="0.25">
      <c r="A14" s="30" t="s">
        <v>183</v>
      </c>
      <c r="B14" s="64" t="s">
        <v>179</v>
      </c>
      <c r="C14" s="57">
        <v>104.1</v>
      </c>
    </row>
    <row r="15" spans="1:3" x14ac:dyDescent="0.25">
      <c r="A15" s="43" t="s">
        <v>142</v>
      </c>
      <c r="B15" s="65" t="s">
        <v>37</v>
      </c>
      <c r="C15" s="58">
        <f>C16</f>
        <v>8929.4800000000014</v>
      </c>
    </row>
    <row r="16" spans="1:3" x14ac:dyDescent="0.25">
      <c r="A16" s="43" t="s">
        <v>143</v>
      </c>
      <c r="B16" s="65" t="s">
        <v>38</v>
      </c>
      <c r="C16" s="58">
        <f>SUM(C17:C18)</f>
        <v>8929.4800000000014</v>
      </c>
    </row>
    <row r="17" spans="1:3" ht="31.5" x14ac:dyDescent="0.25">
      <c r="A17" s="30" t="s">
        <v>144</v>
      </c>
      <c r="B17" s="64" t="s">
        <v>7</v>
      </c>
      <c r="C17" s="59">
        <v>8932.5400000000009</v>
      </c>
    </row>
    <row r="18" spans="1:3" ht="31.5" x14ac:dyDescent="0.25">
      <c r="A18" s="30" t="s">
        <v>145</v>
      </c>
      <c r="B18" s="64" t="s">
        <v>7</v>
      </c>
      <c r="C18" s="59">
        <v>-3.06</v>
      </c>
    </row>
    <row r="19" spans="1:3" x14ac:dyDescent="0.25">
      <c r="A19" s="43" t="s">
        <v>142</v>
      </c>
      <c r="B19" s="65" t="s">
        <v>39</v>
      </c>
      <c r="C19" s="60">
        <f>C20</f>
        <v>6111.54</v>
      </c>
    </row>
    <row r="20" spans="1:3" ht="31.5" x14ac:dyDescent="0.25">
      <c r="A20" s="43" t="s">
        <v>146</v>
      </c>
      <c r="B20" s="65" t="s">
        <v>44</v>
      </c>
      <c r="C20" s="60">
        <f>SUM(C21:C23)</f>
        <v>6111.54</v>
      </c>
    </row>
    <row r="21" spans="1:3" ht="42" x14ac:dyDescent="0.25">
      <c r="A21" s="30" t="s">
        <v>147</v>
      </c>
      <c r="B21" s="64" t="s">
        <v>9</v>
      </c>
      <c r="C21" s="57">
        <v>1371.62</v>
      </c>
    </row>
    <row r="22" spans="1:3" ht="42" x14ac:dyDescent="0.25">
      <c r="A22" s="30" t="s">
        <v>184</v>
      </c>
      <c r="B22" s="64" t="s">
        <v>10</v>
      </c>
      <c r="C22" s="57">
        <v>4739</v>
      </c>
    </row>
    <row r="23" spans="1:3" ht="42" x14ac:dyDescent="0.25">
      <c r="A23" s="37" t="s">
        <v>185</v>
      </c>
      <c r="B23" s="64" t="s">
        <v>10</v>
      </c>
      <c r="C23" s="57">
        <v>0.92</v>
      </c>
    </row>
    <row r="24" spans="1:3" x14ac:dyDescent="0.25">
      <c r="A24" s="42" t="s">
        <v>148</v>
      </c>
      <c r="B24" s="65" t="s">
        <v>40</v>
      </c>
      <c r="C24" s="58">
        <f>C25</f>
        <v>11560</v>
      </c>
    </row>
    <row r="25" spans="1:3" ht="31.5" x14ac:dyDescent="0.25">
      <c r="A25" s="37" t="s">
        <v>149</v>
      </c>
      <c r="B25" s="64" t="s">
        <v>41</v>
      </c>
      <c r="C25" s="57">
        <f>C26</f>
        <v>11560</v>
      </c>
    </row>
    <row r="26" spans="1:3" ht="42" x14ac:dyDescent="0.25">
      <c r="A26" s="37" t="s">
        <v>150</v>
      </c>
      <c r="B26" s="64" t="s">
        <v>14</v>
      </c>
      <c r="C26" s="59">
        <v>11560</v>
      </c>
    </row>
    <row r="27" spans="1:3" ht="21" x14ac:dyDescent="0.25">
      <c r="A27" s="37" t="s">
        <v>151</v>
      </c>
      <c r="B27" s="64" t="s">
        <v>42</v>
      </c>
      <c r="C27" s="59">
        <f>C28+C32</f>
        <v>75065.61</v>
      </c>
    </row>
    <row r="28" spans="1:3" ht="42" x14ac:dyDescent="0.25">
      <c r="A28" s="37" t="s">
        <v>152</v>
      </c>
      <c r="B28" s="64" t="s">
        <v>43</v>
      </c>
      <c r="C28" s="59">
        <f>C29+C31</f>
        <v>40140.949999999997</v>
      </c>
    </row>
    <row r="29" spans="1:3" ht="42" x14ac:dyDescent="0.25">
      <c r="A29" s="42" t="s">
        <v>153</v>
      </c>
      <c r="B29" s="65" t="s">
        <v>46</v>
      </c>
      <c r="C29" s="60">
        <f>C30</f>
        <v>20218.25</v>
      </c>
    </row>
    <row r="30" spans="1:3" ht="52.5" x14ac:dyDescent="0.25">
      <c r="A30" s="42" t="s">
        <v>154</v>
      </c>
      <c r="B30" s="65" t="s">
        <v>45</v>
      </c>
      <c r="C30" s="60">
        <v>20218.25</v>
      </c>
    </row>
    <row r="31" spans="1:3" ht="42" x14ac:dyDescent="0.25">
      <c r="A31" s="37" t="s">
        <v>155</v>
      </c>
      <c r="B31" s="64" t="s">
        <v>16</v>
      </c>
      <c r="C31" s="57">
        <v>19922.7</v>
      </c>
    </row>
    <row r="32" spans="1:3" ht="52.5" x14ac:dyDescent="0.25">
      <c r="A32" s="37" t="s">
        <v>156</v>
      </c>
      <c r="B32" s="64" t="s">
        <v>47</v>
      </c>
      <c r="C32" s="57">
        <f>C33</f>
        <v>34924.660000000003</v>
      </c>
    </row>
    <row r="33" spans="1:3" ht="52.5" x14ac:dyDescent="0.25">
      <c r="A33" s="37" t="s">
        <v>157</v>
      </c>
      <c r="B33" s="64" t="s">
        <v>18</v>
      </c>
      <c r="C33" s="57">
        <v>34924.660000000003</v>
      </c>
    </row>
    <row r="34" spans="1:3" ht="21" x14ac:dyDescent="0.25">
      <c r="A34" s="37" t="s">
        <v>158</v>
      </c>
      <c r="B34" s="64" t="s">
        <v>48</v>
      </c>
      <c r="C34" s="57">
        <f>C35</f>
        <v>24584.39</v>
      </c>
    </row>
    <row r="35" spans="1:3" x14ac:dyDescent="0.25">
      <c r="A35" s="37" t="s">
        <v>159</v>
      </c>
      <c r="B35" s="64" t="s">
        <v>49</v>
      </c>
      <c r="C35" s="57">
        <v>24584.39</v>
      </c>
    </row>
    <row r="36" spans="1:3" x14ac:dyDescent="0.25">
      <c r="A36" s="61" t="s">
        <v>160</v>
      </c>
      <c r="B36" s="63" t="s">
        <v>21</v>
      </c>
      <c r="C36" s="56">
        <f>C37+C42+C47</f>
        <v>6074302</v>
      </c>
    </row>
    <row r="37" spans="1:3" ht="21" x14ac:dyDescent="0.25">
      <c r="A37" s="30" t="s">
        <v>161</v>
      </c>
      <c r="B37" s="64" t="s">
        <v>50</v>
      </c>
      <c r="C37" s="57">
        <f>C38+C40</f>
        <v>2304000</v>
      </c>
    </row>
    <row r="38" spans="1:3" x14ac:dyDescent="0.25">
      <c r="A38" s="30" t="s">
        <v>162</v>
      </c>
      <c r="B38" s="64" t="s">
        <v>53</v>
      </c>
      <c r="C38" s="57">
        <f>C39</f>
        <v>976100</v>
      </c>
    </row>
    <row r="39" spans="1:3" ht="21" x14ac:dyDescent="0.25">
      <c r="A39" s="30" t="s">
        <v>163</v>
      </c>
      <c r="B39" s="64" t="s">
        <v>51</v>
      </c>
      <c r="C39" s="57">
        <v>976100</v>
      </c>
    </row>
    <row r="40" spans="1:3" ht="21" x14ac:dyDescent="0.25">
      <c r="A40" s="30" t="s">
        <v>164</v>
      </c>
      <c r="B40" s="64" t="s">
        <v>52</v>
      </c>
      <c r="C40" s="57">
        <f>C41</f>
        <v>1327900</v>
      </c>
    </row>
    <row r="41" spans="1:3" ht="21" x14ac:dyDescent="0.25">
      <c r="A41" s="30" t="s">
        <v>165</v>
      </c>
      <c r="B41" s="64" t="s">
        <v>25</v>
      </c>
      <c r="C41" s="57">
        <v>1327900</v>
      </c>
    </row>
    <row r="42" spans="1:3" ht="21" x14ac:dyDescent="0.25">
      <c r="A42" s="30" t="s">
        <v>166</v>
      </c>
      <c r="B42" s="64" t="s">
        <v>26</v>
      </c>
      <c r="C42" s="57">
        <f>C43+C45</f>
        <v>53200</v>
      </c>
    </row>
    <row r="43" spans="1:3" ht="21" x14ac:dyDescent="0.25">
      <c r="A43" s="30" t="s">
        <v>167</v>
      </c>
      <c r="B43" s="64" t="s">
        <v>54</v>
      </c>
      <c r="C43" s="57">
        <f>C44</f>
        <v>3900</v>
      </c>
    </row>
    <row r="44" spans="1:3" ht="21" x14ac:dyDescent="0.25">
      <c r="A44" s="30" t="s">
        <v>168</v>
      </c>
      <c r="B44" s="64" t="s">
        <v>29</v>
      </c>
      <c r="C44" s="57">
        <v>3900</v>
      </c>
    </row>
    <row r="45" spans="1:3" ht="21" x14ac:dyDescent="0.25">
      <c r="A45" s="30" t="s">
        <v>169</v>
      </c>
      <c r="B45" s="64" t="s">
        <v>55</v>
      </c>
      <c r="C45" s="57">
        <f>C46</f>
        <v>49300</v>
      </c>
    </row>
    <row r="46" spans="1:3" ht="31.5" x14ac:dyDescent="0.25">
      <c r="A46" s="30" t="s">
        <v>170</v>
      </c>
      <c r="B46" s="64" t="s">
        <v>30</v>
      </c>
      <c r="C46" s="57">
        <v>49300</v>
      </c>
    </row>
    <row r="47" spans="1:3" x14ac:dyDescent="0.25">
      <c r="A47" s="30" t="s">
        <v>171</v>
      </c>
      <c r="B47" s="64" t="s">
        <v>33</v>
      </c>
      <c r="C47" s="57">
        <f>C49+C51</f>
        <v>3717102</v>
      </c>
    </row>
    <row r="48" spans="1:3" ht="31.5" x14ac:dyDescent="0.25">
      <c r="A48" s="30" t="s">
        <v>172</v>
      </c>
      <c r="B48" s="64" t="s">
        <v>32</v>
      </c>
      <c r="C48" s="57">
        <f>C49</f>
        <v>3703450</v>
      </c>
    </row>
    <row r="49" spans="1:3" ht="31.5" x14ac:dyDescent="0.25">
      <c r="A49" s="30" t="s">
        <v>173</v>
      </c>
      <c r="B49" s="64" t="s">
        <v>32</v>
      </c>
      <c r="C49" s="57">
        <v>3703450</v>
      </c>
    </row>
    <row r="50" spans="1:3" ht="33" x14ac:dyDescent="0.25">
      <c r="A50" s="29" t="s">
        <v>187</v>
      </c>
      <c r="B50" s="45" t="s">
        <v>32</v>
      </c>
      <c r="C50" s="46">
        <v>13652</v>
      </c>
    </row>
    <row r="51" spans="1:3" ht="33" x14ac:dyDescent="0.25">
      <c r="A51" s="29" t="s">
        <v>186</v>
      </c>
      <c r="B51" s="45" t="s">
        <v>32</v>
      </c>
      <c r="C51" s="46">
        <v>13652</v>
      </c>
    </row>
  </sheetData>
  <mergeCells count="1">
    <mergeCell ref="A5:C5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topLeftCell="B1" zoomScaleSheetLayoutView="100" workbookViewId="0">
      <selection activeCell="H2" sqref="H2"/>
    </sheetView>
  </sheetViews>
  <sheetFormatPr defaultRowHeight="15" x14ac:dyDescent="0.25"/>
  <cols>
    <col min="1" max="1" width="50.140625" customWidth="1"/>
    <col min="2" max="2" width="6.85546875" customWidth="1"/>
    <col min="3" max="4" width="4.85546875" customWidth="1"/>
    <col min="6" max="6" width="6.5703125" customWidth="1"/>
    <col min="7" max="7" width="12.28515625" customWidth="1"/>
  </cols>
  <sheetData>
    <row r="1" spans="1:7" x14ac:dyDescent="0.25">
      <c r="G1" s="71" t="s">
        <v>175</v>
      </c>
    </row>
    <row r="2" spans="1:7" x14ac:dyDescent="0.25">
      <c r="G2" s="71" t="s">
        <v>138</v>
      </c>
    </row>
    <row r="3" spans="1:7" x14ac:dyDescent="0.25">
      <c r="G3" s="71" t="s">
        <v>241</v>
      </c>
    </row>
    <row r="6" spans="1:7" ht="39" customHeight="1" x14ac:dyDescent="0.25">
      <c r="A6" s="100" t="s">
        <v>226</v>
      </c>
      <c r="B6" s="100"/>
      <c r="C6" s="100"/>
      <c r="D6" s="100"/>
      <c r="E6" s="100"/>
      <c r="F6" s="100"/>
      <c r="G6" s="100"/>
    </row>
    <row r="9" spans="1:7" ht="31.5" x14ac:dyDescent="0.25">
      <c r="A9" s="69" t="s">
        <v>1</v>
      </c>
      <c r="B9" s="70" t="s">
        <v>56</v>
      </c>
      <c r="C9" s="70" t="s">
        <v>57</v>
      </c>
      <c r="D9" s="70" t="s">
        <v>58</v>
      </c>
      <c r="E9" s="69" t="s">
        <v>59</v>
      </c>
      <c r="F9" s="70" t="s">
        <v>60</v>
      </c>
      <c r="G9" s="36" t="s">
        <v>132</v>
      </c>
    </row>
    <row r="10" spans="1:7" x14ac:dyDescent="0.25">
      <c r="A10" s="69">
        <v>1</v>
      </c>
      <c r="B10" s="70" t="s">
        <v>61</v>
      </c>
      <c r="C10" s="70" t="s">
        <v>62</v>
      </c>
      <c r="D10" s="70" t="s">
        <v>63</v>
      </c>
      <c r="E10" s="69">
        <v>5</v>
      </c>
      <c r="F10" s="70" t="s">
        <v>64</v>
      </c>
      <c r="G10" s="36">
        <v>8</v>
      </c>
    </row>
    <row r="11" spans="1:7" x14ac:dyDescent="0.25">
      <c r="A11" s="15" t="s">
        <v>227</v>
      </c>
      <c r="B11" s="16"/>
      <c r="C11" s="16"/>
      <c r="D11" s="16"/>
      <c r="E11" s="16"/>
      <c r="F11" s="16"/>
      <c r="G11" s="96">
        <f>G12+G18</f>
        <v>6046923.3999999994</v>
      </c>
    </row>
    <row r="12" spans="1:7" x14ac:dyDescent="0.25">
      <c r="A12" s="15" t="s">
        <v>228</v>
      </c>
      <c r="B12" s="95" t="s">
        <v>232</v>
      </c>
      <c r="C12" s="16"/>
      <c r="D12" s="16"/>
      <c r="E12" s="16"/>
      <c r="F12" s="16"/>
      <c r="G12" s="96">
        <f>G13</f>
        <v>13510</v>
      </c>
    </row>
    <row r="13" spans="1:7" ht="42" x14ac:dyDescent="0.25">
      <c r="A13" s="24" t="s">
        <v>77</v>
      </c>
      <c r="B13" s="18" t="s">
        <v>232</v>
      </c>
      <c r="C13" s="18" t="s">
        <v>67</v>
      </c>
      <c r="D13" s="18" t="s">
        <v>78</v>
      </c>
      <c r="E13" s="18"/>
      <c r="F13" s="18"/>
      <c r="G13" s="66">
        <f>SUM(G14)</f>
        <v>13510</v>
      </c>
    </row>
    <row r="14" spans="1:7" ht="31.5" x14ac:dyDescent="0.25">
      <c r="A14" s="22" t="s">
        <v>71</v>
      </c>
      <c r="B14" s="19" t="s">
        <v>232</v>
      </c>
      <c r="C14" s="19" t="s">
        <v>67</v>
      </c>
      <c r="D14" s="19" t="s">
        <v>78</v>
      </c>
      <c r="E14" s="19" t="s">
        <v>190</v>
      </c>
      <c r="F14" s="19"/>
      <c r="G14" s="67">
        <f>SUM(G15)</f>
        <v>13510</v>
      </c>
    </row>
    <row r="15" spans="1:7" x14ac:dyDescent="0.25">
      <c r="A15" s="23" t="s">
        <v>79</v>
      </c>
      <c r="B15" s="19" t="s">
        <v>232</v>
      </c>
      <c r="C15" s="19" t="s">
        <v>67</v>
      </c>
      <c r="D15" s="19" t="s">
        <v>78</v>
      </c>
      <c r="E15" s="19" t="s">
        <v>191</v>
      </c>
      <c r="F15" s="19"/>
      <c r="G15" s="67">
        <f>G16+G17</f>
        <v>13510</v>
      </c>
    </row>
    <row r="16" spans="1:7" ht="21" x14ac:dyDescent="0.25">
      <c r="A16" s="22" t="s">
        <v>83</v>
      </c>
      <c r="B16" s="19" t="s">
        <v>232</v>
      </c>
      <c r="C16" s="19" t="s">
        <v>67</v>
      </c>
      <c r="D16" s="19" t="s">
        <v>78</v>
      </c>
      <c r="E16" s="19" t="s">
        <v>191</v>
      </c>
      <c r="F16" s="19" t="s">
        <v>192</v>
      </c>
      <c r="G16" s="67">
        <v>10010</v>
      </c>
    </row>
    <row r="17" spans="1:7" x14ac:dyDescent="0.25">
      <c r="A17" s="23" t="s">
        <v>80</v>
      </c>
      <c r="B17" s="19" t="s">
        <v>232</v>
      </c>
      <c r="C17" s="19" t="s">
        <v>67</v>
      </c>
      <c r="D17" s="19" t="s">
        <v>78</v>
      </c>
      <c r="E17" s="19" t="s">
        <v>191</v>
      </c>
      <c r="F17" s="19" t="s">
        <v>188</v>
      </c>
      <c r="G17" s="67">
        <v>3500</v>
      </c>
    </row>
    <row r="18" spans="1:7" ht="21" x14ac:dyDescent="0.25">
      <c r="A18" s="24" t="s">
        <v>134</v>
      </c>
      <c r="B18" s="18" t="s">
        <v>65</v>
      </c>
      <c r="C18" s="19"/>
      <c r="D18" s="19"/>
      <c r="E18" s="20"/>
      <c r="F18" s="19"/>
      <c r="G18" s="66">
        <f>G19+G58+G68+G79</f>
        <v>6033413.3999999994</v>
      </c>
    </row>
    <row r="19" spans="1:7" x14ac:dyDescent="0.25">
      <c r="A19" s="17" t="s">
        <v>66</v>
      </c>
      <c r="B19" s="18" t="s">
        <v>65</v>
      </c>
      <c r="C19" s="18" t="s">
        <v>67</v>
      </c>
      <c r="D19" s="18" t="s">
        <v>68</v>
      </c>
      <c r="E19" s="19"/>
      <c r="F19" s="19"/>
      <c r="G19" s="66">
        <f>G20+G25+G44+G50</f>
        <v>2113581.35</v>
      </c>
    </row>
    <row r="20" spans="1:7" ht="31.5" x14ac:dyDescent="0.25">
      <c r="A20" s="21" t="s">
        <v>69</v>
      </c>
      <c r="B20" s="18" t="s">
        <v>65</v>
      </c>
      <c r="C20" s="18" t="s">
        <v>67</v>
      </c>
      <c r="D20" s="18" t="s">
        <v>70</v>
      </c>
      <c r="E20" s="19"/>
      <c r="F20" s="19"/>
      <c r="G20" s="66">
        <f>SUM(G21)</f>
        <v>119352.24</v>
      </c>
    </row>
    <row r="21" spans="1:7" ht="31.5" x14ac:dyDescent="0.25">
      <c r="A21" s="22" t="s">
        <v>71</v>
      </c>
      <c r="B21" s="19" t="s">
        <v>65</v>
      </c>
      <c r="C21" s="19" t="s">
        <v>67</v>
      </c>
      <c r="D21" s="19" t="s">
        <v>70</v>
      </c>
      <c r="E21" s="19" t="s">
        <v>190</v>
      </c>
      <c r="F21" s="19"/>
      <c r="G21" s="67">
        <f>SUM(G22)</f>
        <v>119352.24</v>
      </c>
    </row>
    <row r="22" spans="1:7" x14ac:dyDescent="0.25">
      <c r="A22" s="23" t="s">
        <v>72</v>
      </c>
      <c r="B22" s="19" t="s">
        <v>65</v>
      </c>
      <c r="C22" s="19" t="s">
        <v>67</v>
      </c>
      <c r="D22" s="19" t="s">
        <v>70</v>
      </c>
      <c r="E22" s="19" t="s">
        <v>189</v>
      </c>
      <c r="F22" s="19"/>
      <c r="G22" s="67">
        <f>SUM(G23+G24)</f>
        <v>119352.24</v>
      </c>
    </row>
    <row r="23" spans="1:7" x14ac:dyDescent="0.25">
      <c r="A23" s="23" t="s">
        <v>73</v>
      </c>
      <c r="B23" s="19" t="s">
        <v>65</v>
      </c>
      <c r="C23" s="19" t="s">
        <v>67</v>
      </c>
      <c r="D23" s="19" t="s">
        <v>70</v>
      </c>
      <c r="E23" s="19" t="s">
        <v>189</v>
      </c>
      <c r="F23" s="19" t="s">
        <v>74</v>
      </c>
      <c r="G23" s="67">
        <v>50816.800000000003</v>
      </c>
    </row>
    <row r="24" spans="1:7" x14ac:dyDescent="0.25">
      <c r="A24" s="23" t="s">
        <v>75</v>
      </c>
      <c r="B24" s="19" t="s">
        <v>65</v>
      </c>
      <c r="C24" s="19" t="s">
        <v>67</v>
      </c>
      <c r="D24" s="19" t="s">
        <v>70</v>
      </c>
      <c r="E24" s="19" t="s">
        <v>189</v>
      </c>
      <c r="F24" s="19" t="s">
        <v>76</v>
      </c>
      <c r="G24" s="67">
        <v>68535.44</v>
      </c>
    </row>
    <row r="25" spans="1:7" ht="42" x14ac:dyDescent="0.25">
      <c r="A25" s="24" t="s">
        <v>81</v>
      </c>
      <c r="B25" s="18" t="s">
        <v>65</v>
      </c>
      <c r="C25" s="18" t="s">
        <v>67</v>
      </c>
      <c r="D25" s="18" t="s">
        <v>82</v>
      </c>
      <c r="E25" s="19"/>
      <c r="F25" s="19"/>
      <c r="G25" s="66">
        <f>SUM(G26)</f>
        <v>1878275.81</v>
      </c>
    </row>
    <row r="26" spans="1:7" ht="31.5" x14ac:dyDescent="0.25">
      <c r="A26" s="22" t="s">
        <v>71</v>
      </c>
      <c r="B26" s="19" t="s">
        <v>65</v>
      </c>
      <c r="C26" s="19" t="s">
        <v>67</v>
      </c>
      <c r="D26" s="19" t="s">
        <v>82</v>
      </c>
      <c r="E26" s="19" t="s">
        <v>190</v>
      </c>
      <c r="F26" s="19"/>
      <c r="G26" s="67">
        <f>G27+G31+G33+G36+G39</f>
        <v>1878275.81</v>
      </c>
    </row>
    <row r="27" spans="1:7" ht="21" x14ac:dyDescent="0.25">
      <c r="A27" s="22" t="s">
        <v>94</v>
      </c>
      <c r="B27" s="19" t="s">
        <v>65</v>
      </c>
      <c r="C27" s="19" t="s">
        <v>67</v>
      </c>
      <c r="D27" s="19" t="s">
        <v>82</v>
      </c>
      <c r="E27" s="19" t="s">
        <v>193</v>
      </c>
      <c r="F27" s="19"/>
      <c r="G27" s="67">
        <f>SUM(G28:G30)</f>
        <v>49300</v>
      </c>
    </row>
    <row r="28" spans="1:7" x14ac:dyDescent="0.25">
      <c r="A28" s="22" t="s">
        <v>73</v>
      </c>
      <c r="B28" s="19" t="s">
        <v>65</v>
      </c>
      <c r="C28" s="19" t="s">
        <v>67</v>
      </c>
      <c r="D28" s="19" t="s">
        <v>82</v>
      </c>
      <c r="E28" s="19" t="s">
        <v>193</v>
      </c>
      <c r="F28" s="19" t="s">
        <v>74</v>
      </c>
      <c r="G28" s="67">
        <v>26040</v>
      </c>
    </row>
    <row r="29" spans="1:7" ht="21" x14ac:dyDescent="0.25">
      <c r="A29" s="22" t="s">
        <v>75</v>
      </c>
      <c r="B29" s="19" t="s">
        <v>65</v>
      </c>
      <c r="C29" s="19" t="s">
        <v>67</v>
      </c>
      <c r="D29" s="19" t="s">
        <v>82</v>
      </c>
      <c r="E29" s="19" t="s">
        <v>193</v>
      </c>
      <c r="F29" s="19" t="s">
        <v>76</v>
      </c>
      <c r="G29" s="67">
        <v>3346</v>
      </c>
    </row>
    <row r="30" spans="1:7" ht="21" x14ac:dyDescent="0.25">
      <c r="A30" s="22" t="s">
        <v>83</v>
      </c>
      <c r="B30" s="19" t="s">
        <v>65</v>
      </c>
      <c r="C30" s="19" t="s">
        <v>67</v>
      </c>
      <c r="D30" s="19" t="s">
        <v>82</v>
      </c>
      <c r="E30" s="19" t="s">
        <v>193</v>
      </c>
      <c r="F30" s="19" t="s">
        <v>192</v>
      </c>
      <c r="G30" s="67">
        <v>19914</v>
      </c>
    </row>
    <row r="31" spans="1:7" x14ac:dyDescent="0.25">
      <c r="A31" s="22" t="s">
        <v>93</v>
      </c>
      <c r="B31" s="19" t="s">
        <v>65</v>
      </c>
      <c r="C31" s="19" t="s">
        <v>67</v>
      </c>
      <c r="D31" s="19" t="s">
        <v>82</v>
      </c>
      <c r="E31" s="19" t="s">
        <v>194</v>
      </c>
      <c r="F31" s="19"/>
      <c r="G31" s="67">
        <f>SUM(G32)</f>
        <v>3900</v>
      </c>
    </row>
    <row r="32" spans="1:7" ht="21" x14ac:dyDescent="0.25">
      <c r="A32" s="22" t="s">
        <v>83</v>
      </c>
      <c r="B32" s="19" t="s">
        <v>65</v>
      </c>
      <c r="C32" s="19" t="s">
        <v>67</v>
      </c>
      <c r="D32" s="19" t="s">
        <v>82</v>
      </c>
      <c r="E32" s="19" t="s">
        <v>194</v>
      </c>
      <c r="F32" s="19" t="s">
        <v>192</v>
      </c>
      <c r="G32" s="67">
        <v>3900</v>
      </c>
    </row>
    <row r="33" spans="1:7" ht="44.25" customHeight="1" x14ac:dyDescent="0.25">
      <c r="A33" s="22" t="s">
        <v>195</v>
      </c>
      <c r="B33" s="19" t="s">
        <v>65</v>
      </c>
      <c r="C33" s="19" t="s">
        <v>67</v>
      </c>
      <c r="D33" s="19" t="s">
        <v>82</v>
      </c>
      <c r="E33" s="19" t="s">
        <v>196</v>
      </c>
      <c r="F33" s="19"/>
      <c r="G33" s="67">
        <f>G34+G35</f>
        <v>6827</v>
      </c>
    </row>
    <row r="34" spans="1:7" x14ac:dyDescent="0.25">
      <c r="A34" s="22" t="s">
        <v>73</v>
      </c>
      <c r="B34" s="19" t="s">
        <v>65</v>
      </c>
      <c r="C34" s="19" t="s">
        <v>67</v>
      </c>
      <c r="D34" s="19" t="s">
        <v>82</v>
      </c>
      <c r="E34" s="19" t="s">
        <v>196</v>
      </c>
      <c r="F34" s="19" t="s">
        <v>74</v>
      </c>
      <c r="G34" s="67">
        <v>5327</v>
      </c>
    </row>
    <row r="35" spans="1:7" ht="21" x14ac:dyDescent="0.25">
      <c r="A35" s="22" t="s">
        <v>83</v>
      </c>
      <c r="B35" s="19" t="s">
        <v>65</v>
      </c>
      <c r="C35" s="19" t="s">
        <v>67</v>
      </c>
      <c r="D35" s="19" t="s">
        <v>82</v>
      </c>
      <c r="E35" s="19" t="s">
        <v>196</v>
      </c>
      <c r="F35" s="19" t="s">
        <v>192</v>
      </c>
      <c r="G35" s="67">
        <v>1500</v>
      </c>
    </row>
    <row r="36" spans="1:7" ht="45" customHeight="1" x14ac:dyDescent="0.25">
      <c r="A36" s="88" t="s">
        <v>195</v>
      </c>
      <c r="B36" s="19" t="s">
        <v>65</v>
      </c>
      <c r="C36" s="19" t="s">
        <v>67</v>
      </c>
      <c r="D36" s="19" t="s">
        <v>82</v>
      </c>
      <c r="E36" s="19" t="s">
        <v>197</v>
      </c>
      <c r="F36" s="19"/>
      <c r="G36" s="67">
        <f>G37+G38</f>
        <v>6825</v>
      </c>
    </row>
    <row r="37" spans="1:7" x14ac:dyDescent="0.25">
      <c r="A37" s="22" t="s">
        <v>73</v>
      </c>
      <c r="B37" s="19" t="s">
        <v>65</v>
      </c>
      <c r="C37" s="19" t="s">
        <v>67</v>
      </c>
      <c r="D37" s="19" t="s">
        <v>82</v>
      </c>
      <c r="E37" s="19" t="s">
        <v>197</v>
      </c>
      <c r="F37" s="19" t="s">
        <v>74</v>
      </c>
      <c r="G37" s="67">
        <v>5325</v>
      </c>
    </row>
    <row r="38" spans="1:7" ht="21" x14ac:dyDescent="0.25">
      <c r="A38" s="22" t="s">
        <v>83</v>
      </c>
      <c r="B38" s="19" t="s">
        <v>65</v>
      </c>
      <c r="C38" s="19" t="s">
        <v>67</v>
      </c>
      <c r="D38" s="19" t="s">
        <v>82</v>
      </c>
      <c r="E38" s="19" t="s">
        <v>197</v>
      </c>
      <c r="F38" s="19" t="s">
        <v>192</v>
      </c>
      <c r="G38" s="67">
        <v>1500</v>
      </c>
    </row>
    <row r="39" spans="1:7" x14ac:dyDescent="0.25">
      <c r="A39" s="23" t="s">
        <v>79</v>
      </c>
      <c r="B39" s="19" t="s">
        <v>65</v>
      </c>
      <c r="C39" s="19" t="s">
        <v>67</v>
      </c>
      <c r="D39" s="19" t="s">
        <v>82</v>
      </c>
      <c r="E39" s="19" t="s">
        <v>191</v>
      </c>
      <c r="F39" s="19"/>
      <c r="G39" s="67">
        <f>SUM(G40+G41+G42+G43)</f>
        <v>1811423.81</v>
      </c>
    </row>
    <row r="40" spans="1:7" x14ac:dyDescent="0.25">
      <c r="A40" s="23" t="s">
        <v>73</v>
      </c>
      <c r="B40" s="19" t="s">
        <v>65</v>
      </c>
      <c r="C40" s="19" t="s">
        <v>67</v>
      </c>
      <c r="D40" s="19" t="s">
        <v>82</v>
      </c>
      <c r="E40" s="19" t="s">
        <v>191</v>
      </c>
      <c r="F40" s="19" t="s">
        <v>74</v>
      </c>
      <c r="G40" s="67">
        <v>1514957.39</v>
      </c>
    </row>
    <row r="41" spans="1:7" ht="21" x14ac:dyDescent="0.25">
      <c r="A41" s="22" t="s">
        <v>75</v>
      </c>
      <c r="B41" s="19" t="s">
        <v>65</v>
      </c>
      <c r="C41" s="19" t="s">
        <v>67</v>
      </c>
      <c r="D41" s="19" t="s">
        <v>82</v>
      </c>
      <c r="E41" s="19" t="s">
        <v>191</v>
      </c>
      <c r="F41" s="19" t="s">
        <v>76</v>
      </c>
      <c r="G41" s="67">
        <v>51941.82</v>
      </c>
    </row>
    <row r="42" spans="1:7" ht="21" x14ac:dyDescent="0.25">
      <c r="A42" s="22" t="s">
        <v>83</v>
      </c>
      <c r="B42" s="19" t="s">
        <v>65</v>
      </c>
      <c r="C42" s="19" t="s">
        <v>67</v>
      </c>
      <c r="D42" s="19" t="s">
        <v>82</v>
      </c>
      <c r="E42" s="19" t="s">
        <v>191</v>
      </c>
      <c r="F42" s="19" t="s">
        <v>192</v>
      </c>
      <c r="G42" s="67">
        <v>244024.6</v>
      </c>
    </row>
    <row r="43" spans="1:7" x14ac:dyDescent="0.25">
      <c r="A43" s="23" t="s">
        <v>80</v>
      </c>
      <c r="B43" s="19" t="s">
        <v>65</v>
      </c>
      <c r="C43" s="19" t="s">
        <v>67</v>
      </c>
      <c r="D43" s="19" t="s">
        <v>82</v>
      </c>
      <c r="E43" s="19" t="s">
        <v>191</v>
      </c>
      <c r="F43" s="19" t="s">
        <v>188</v>
      </c>
      <c r="G43" s="67">
        <v>500</v>
      </c>
    </row>
    <row r="44" spans="1:7" ht="31.5" x14ac:dyDescent="0.25">
      <c r="A44" s="21" t="s">
        <v>84</v>
      </c>
      <c r="B44" s="18" t="s">
        <v>65</v>
      </c>
      <c r="C44" s="18" t="s">
        <v>67</v>
      </c>
      <c r="D44" s="18" t="s">
        <v>85</v>
      </c>
      <c r="E44" s="19"/>
      <c r="F44" s="19"/>
      <c r="G44" s="66">
        <f>G45</f>
        <v>7000</v>
      </c>
    </row>
    <row r="45" spans="1:7" x14ac:dyDescent="0.25">
      <c r="A45" s="25" t="s">
        <v>86</v>
      </c>
      <c r="B45" s="19" t="s">
        <v>65</v>
      </c>
      <c r="C45" s="19" t="s">
        <v>67</v>
      </c>
      <c r="D45" s="19" t="s">
        <v>85</v>
      </c>
      <c r="E45" s="19" t="s">
        <v>190</v>
      </c>
      <c r="F45" s="19"/>
      <c r="G45" s="67">
        <f>G46+G48</f>
        <v>7000</v>
      </c>
    </row>
    <row r="46" spans="1:7" ht="31.5" x14ac:dyDescent="0.25">
      <c r="A46" s="22" t="s">
        <v>87</v>
      </c>
      <c r="B46" s="19" t="s">
        <v>65</v>
      </c>
      <c r="C46" s="19" t="s">
        <v>67</v>
      </c>
      <c r="D46" s="19" t="s">
        <v>85</v>
      </c>
      <c r="E46" s="19" t="s">
        <v>199</v>
      </c>
      <c r="F46" s="19"/>
      <c r="G46" s="67">
        <f>SUM(G47)</f>
        <v>1500</v>
      </c>
    </row>
    <row r="47" spans="1:7" x14ac:dyDescent="0.25">
      <c r="A47" s="25" t="s">
        <v>88</v>
      </c>
      <c r="B47" s="19" t="s">
        <v>65</v>
      </c>
      <c r="C47" s="19" t="s">
        <v>67</v>
      </c>
      <c r="D47" s="19" t="s">
        <v>85</v>
      </c>
      <c r="E47" s="19" t="s">
        <v>199</v>
      </c>
      <c r="F47" s="19" t="s">
        <v>89</v>
      </c>
      <c r="G47" s="67">
        <v>1500</v>
      </c>
    </row>
    <row r="48" spans="1:7" ht="52.5" x14ac:dyDescent="0.25">
      <c r="A48" s="22" t="s">
        <v>90</v>
      </c>
      <c r="B48" s="19" t="s">
        <v>65</v>
      </c>
      <c r="C48" s="19" t="s">
        <v>67</v>
      </c>
      <c r="D48" s="19" t="s">
        <v>85</v>
      </c>
      <c r="E48" s="19" t="s">
        <v>198</v>
      </c>
      <c r="F48" s="19"/>
      <c r="G48" s="67">
        <f>G49</f>
        <v>5500</v>
      </c>
    </row>
    <row r="49" spans="1:7" x14ac:dyDescent="0.25">
      <c r="A49" s="25" t="s">
        <v>88</v>
      </c>
      <c r="B49" s="19" t="s">
        <v>65</v>
      </c>
      <c r="C49" s="19" t="s">
        <v>67</v>
      </c>
      <c r="D49" s="19" t="s">
        <v>85</v>
      </c>
      <c r="E49" s="19" t="s">
        <v>198</v>
      </c>
      <c r="F49" s="19" t="s">
        <v>89</v>
      </c>
      <c r="G49" s="67">
        <v>5500</v>
      </c>
    </row>
    <row r="50" spans="1:7" x14ac:dyDescent="0.25">
      <c r="A50" s="21" t="s">
        <v>91</v>
      </c>
      <c r="B50" s="18" t="s">
        <v>65</v>
      </c>
      <c r="C50" s="18" t="s">
        <v>67</v>
      </c>
      <c r="D50" s="18" t="s">
        <v>92</v>
      </c>
      <c r="E50" s="19"/>
      <c r="F50" s="19"/>
      <c r="G50" s="66">
        <f>G51</f>
        <v>108953.3</v>
      </c>
    </row>
    <row r="51" spans="1:7" x14ac:dyDescent="0.25">
      <c r="A51" s="25" t="s">
        <v>91</v>
      </c>
      <c r="B51" s="19" t="s">
        <v>65</v>
      </c>
      <c r="C51" s="19" t="s">
        <v>67</v>
      </c>
      <c r="D51" s="19" t="s">
        <v>92</v>
      </c>
      <c r="E51" s="19" t="s">
        <v>190</v>
      </c>
      <c r="F51" s="19"/>
      <c r="G51" s="67">
        <f>G52+G54+G56</f>
        <v>108953.3</v>
      </c>
    </row>
    <row r="52" spans="1:7" ht="42" x14ac:dyDescent="0.25">
      <c r="A52" s="22" t="s">
        <v>130</v>
      </c>
      <c r="B52" s="19" t="s">
        <v>65</v>
      </c>
      <c r="C52" s="19" t="s">
        <v>67</v>
      </c>
      <c r="D52" s="19" t="s">
        <v>92</v>
      </c>
      <c r="E52" s="19" t="s">
        <v>200</v>
      </c>
      <c r="F52" s="19"/>
      <c r="G52" s="68">
        <v>1000</v>
      </c>
    </row>
    <row r="53" spans="1:7" x14ac:dyDescent="0.25">
      <c r="A53" s="25" t="s">
        <v>88</v>
      </c>
      <c r="B53" s="19" t="s">
        <v>65</v>
      </c>
      <c r="C53" s="19" t="s">
        <v>67</v>
      </c>
      <c r="D53" s="19" t="s">
        <v>92</v>
      </c>
      <c r="E53" s="19" t="s">
        <v>200</v>
      </c>
      <c r="F53" s="19" t="s">
        <v>89</v>
      </c>
      <c r="G53" s="67">
        <v>1000</v>
      </c>
    </row>
    <row r="54" spans="1:7" x14ac:dyDescent="0.25">
      <c r="A54" s="23" t="s">
        <v>201</v>
      </c>
      <c r="B54" s="19" t="s">
        <v>65</v>
      </c>
      <c r="C54" s="19" t="s">
        <v>67</v>
      </c>
      <c r="D54" s="19" t="s">
        <v>92</v>
      </c>
      <c r="E54" s="19" t="s">
        <v>202</v>
      </c>
      <c r="F54" s="19"/>
      <c r="G54" s="67">
        <f>SUM(G55)</f>
        <v>50000</v>
      </c>
    </row>
    <row r="55" spans="1:7" ht="21" x14ac:dyDescent="0.25">
      <c r="A55" s="22" t="s">
        <v>83</v>
      </c>
      <c r="B55" s="19" t="s">
        <v>65</v>
      </c>
      <c r="C55" s="19" t="s">
        <v>67</v>
      </c>
      <c r="D55" s="19" t="s">
        <v>92</v>
      </c>
      <c r="E55" s="19" t="s">
        <v>202</v>
      </c>
      <c r="F55" s="19" t="s">
        <v>192</v>
      </c>
      <c r="G55" s="67">
        <v>50000</v>
      </c>
    </row>
    <row r="56" spans="1:7" ht="23.25" customHeight="1" x14ac:dyDescent="0.25">
      <c r="A56" s="22" t="s">
        <v>203</v>
      </c>
      <c r="B56" s="19" t="s">
        <v>65</v>
      </c>
      <c r="C56" s="19" t="s">
        <v>67</v>
      </c>
      <c r="D56" s="19" t="s">
        <v>92</v>
      </c>
      <c r="E56" s="19" t="s">
        <v>204</v>
      </c>
      <c r="F56" s="19"/>
      <c r="G56" s="67">
        <f>SUM(G57)</f>
        <v>57953.3</v>
      </c>
    </row>
    <row r="57" spans="1:7" ht="21" x14ac:dyDescent="0.25">
      <c r="A57" s="22" t="s">
        <v>83</v>
      </c>
      <c r="B57" s="19" t="s">
        <v>65</v>
      </c>
      <c r="C57" s="19" t="s">
        <v>67</v>
      </c>
      <c r="D57" s="19" t="s">
        <v>92</v>
      </c>
      <c r="E57" s="19" t="s">
        <v>204</v>
      </c>
      <c r="F57" s="19" t="s">
        <v>192</v>
      </c>
      <c r="G57" s="67">
        <v>57953.3</v>
      </c>
    </row>
    <row r="58" spans="1:7" ht="21" x14ac:dyDescent="0.25">
      <c r="A58" s="24" t="s">
        <v>95</v>
      </c>
      <c r="B58" s="18" t="s">
        <v>65</v>
      </c>
      <c r="C58" s="18" t="s">
        <v>78</v>
      </c>
      <c r="D58" s="18" t="s">
        <v>68</v>
      </c>
      <c r="E58" s="19"/>
      <c r="F58" s="19"/>
      <c r="G58" s="66">
        <f>G59</f>
        <v>3674150</v>
      </c>
    </row>
    <row r="59" spans="1:7" ht="21" x14ac:dyDescent="0.25">
      <c r="A59" s="22" t="s">
        <v>96</v>
      </c>
      <c r="B59" s="19" t="s">
        <v>65</v>
      </c>
      <c r="C59" s="19" t="s">
        <v>78</v>
      </c>
      <c r="D59" s="19" t="s">
        <v>97</v>
      </c>
      <c r="E59" s="19"/>
      <c r="F59" s="19"/>
      <c r="G59" s="67">
        <f>G60</f>
        <v>3674150</v>
      </c>
    </row>
    <row r="60" spans="1:7" ht="21" x14ac:dyDescent="0.25">
      <c r="A60" s="22" t="s">
        <v>96</v>
      </c>
      <c r="B60" s="19" t="s">
        <v>65</v>
      </c>
      <c r="C60" s="19" t="s">
        <v>78</v>
      </c>
      <c r="D60" s="19" t="s">
        <v>97</v>
      </c>
      <c r="E60" s="19" t="s">
        <v>190</v>
      </c>
      <c r="F60" s="19"/>
      <c r="G60" s="67">
        <f>G61+G63+G66</f>
        <v>3674150</v>
      </c>
    </row>
    <row r="61" spans="1:7" ht="42" x14ac:dyDescent="0.25">
      <c r="A61" s="22" t="s">
        <v>98</v>
      </c>
      <c r="B61" s="19" t="s">
        <v>65</v>
      </c>
      <c r="C61" s="19" t="s">
        <v>78</v>
      </c>
      <c r="D61" s="19" t="s">
        <v>97</v>
      </c>
      <c r="E61" s="19" t="s">
        <v>205</v>
      </c>
      <c r="F61" s="19"/>
      <c r="G61" s="67">
        <v>20700</v>
      </c>
    </row>
    <row r="62" spans="1:7" x14ac:dyDescent="0.25">
      <c r="A62" s="26" t="s">
        <v>88</v>
      </c>
      <c r="B62" s="19" t="s">
        <v>65</v>
      </c>
      <c r="C62" s="19" t="s">
        <v>78</v>
      </c>
      <c r="D62" s="19" t="s">
        <v>97</v>
      </c>
      <c r="E62" s="19" t="s">
        <v>205</v>
      </c>
      <c r="F62" s="19" t="s">
        <v>89</v>
      </c>
      <c r="G62" s="67">
        <v>20700</v>
      </c>
    </row>
    <row r="63" spans="1:7" ht="31.5" x14ac:dyDescent="0.25">
      <c r="A63" s="22" t="s">
        <v>209</v>
      </c>
      <c r="B63" s="19" t="s">
        <v>65</v>
      </c>
      <c r="C63" s="19" t="s">
        <v>78</v>
      </c>
      <c r="D63" s="19" t="s">
        <v>97</v>
      </c>
      <c r="E63" s="19" t="s">
        <v>206</v>
      </c>
      <c r="F63" s="19"/>
      <c r="G63" s="67">
        <f>G64+G65</f>
        <v>3643050</v>
      </c>
    </row>
    <row r="64" spans="1:7" ht="21" x14ac:dyDescent="0.25">
      <c r="A64" s="22" t="s">
        <v>83</v>
      </c>
      <c r="B64" s="19" t="s">
        <v>65</v>
      </c>
      <c r="C64" s="19" t="s">
        <v>78</v>
      </c>
      <c r="D64" s="19" t="s">
        <v>97</v>
      </c>
      <c r="E64" s="19" t="s">
        <v>206</v>
      </c>
      <c r="F64" s="19" t="s">
        <v>192</v>
      </c>
      <c r="G64" s="67">
        <v>630570</v>
      </c>
    </row>
    <row r="65" spans="1:7" x14ac:dyDescent="0.25">
      <c r="A65" s="22" t="s">
        <v>207</v>
      </c>
      <c r="B65" s="19" t="s">
        <v>65</v>
      </c>
      <c r="C65" s="19" t="s">
        <v>78</v>
      </c>
      <c r="D65" s="19" t="s">
        <v>97</v>
      </c>
      <c r="E65" s="19" t="s">
        <v>206</v>
      </c>
      <c r="F65" s="19" t="s">
        <v>208</v>
      </c>
      <c r="G65" s="67">
        <v>3012480</v>
      </c>
    </row>
    <row r="66" spans="1:7" ht="21" x14ac:dyDescent="0.25">
      <c r="A66" s="22" t="s">
        <v>210</v>
      </c>
      <c r="B66" s="19" t="s">
        <v>65</v>
      </c>
      <c r="C66" s="19" t="s">
        <v>78</v>
      </c>
      <c r="D66" s="19" t="s">
        <v>97</v>
      </c>
      <c r="E66" s="19" t="s">
        <v>211</v>
      </c>
      <c r="F66" s="19"/>
      <c r="G66" s="67">
        <f>G67</f>
        <v>10400</v>
      </c>
    </row>
    <row r="67" spans="1:7" ht="21" x14ac:dyDescent="0.25">
      <c r="A67" s="22" t="s">
        <v>83</v>
      </c>
      <c r="B67" s="19" t="s">
        <v>65</v>
      </c>
      <c r="C67" s="19" t="s">
        <v>78</v>
      </c>
      <c r="D67" s="19" t="s">
        <v>97</v>
      </c>
      <c r="E67" s="19" t="s">
        <v>211</v>
      </c>
      <c r="F67" s="19" t="s">
        <v>192</v>
      </c>
      <c r="G67" s="67">
        <v>10400</v>
      </c>
    </row>
    <row r="68" spans="1:7" x14ac:dyDescent="0.25">
      <c r="A68" s="21" t="s">
        <v>100</v>
      </c>
      <c r="B68" s="18" t="s">
        <v>65</v>
      </c>
      <c r="C68" s="18" t="s">
        <v>101</v>
      </c>
      <c r="D68" s="18" t="s">
        <v>68</v>
      </c>
      <c r="E68" s="19"/>
      <c r="F68" s="19"/>
      <c r="G68" s="66">
        <f>SUM(G69)</f>
        <v>200867.28</v>
      </c>
    </row>
    <row r="69" spans="1:7" x14ac:dyDescent="0.25">
      <c r="A69" s="22" t="s">
        <v>102</v>
      </c>
      <c r="B69" s="19" t="s">
        <v>65</v>
      </c>
      <c r="C69" s="19" t="s">
        <v>101</v>
      </c>
      <c r="D69" s="19" t="s">
        <v>78</v>
      </c>
      <c r="E69" s="19"/>
      <c r="F69" s="19"/>
      <c r="G69" s="67">
        <f>G70+G73+G75+G77</f>
        <v>200867.28</v>
      </c>
    </row>
    <row r="70" spans="1:7" x14ac:dyDescent="0.25">
      <c r="A70" s="26" t="s">
        <v>103</v>
      </c>
      <c r="B70" s="19" t="s">
        <v>65</v>
      </c>
      <c r="C70" s="19" t="s">
        <v>101</v>
      </c>
      <c r="D70" s="19" t="s">
        <v>78</v>
      </c>
      <c r="E70" s="19" t="s">
        <v>212</v>
      </c>
      <c r="F70" s="19"/>
      <c r="G70" s="67">
        <f>G72+G71</f>
        <v>147554.57999999999</v>
      </c>
    </row>
    <row r="71" spans="1:7" x14ac:dyDescent="0.25">
      <c r="A71" s="23" t="s">
        <v>73</v>
      </c>
      <c r="B71" s="19" t="s">
        <v>65</v>
      </c>
      <c r="C71" s="19" t="s">
        <v>101</v>
      </c>
      <c r="D71" s="19" t="s">
        <v>78</v>
      </c>
      <c r="E71" s="19" t="s">
        <v>212</v>
      </c>
      <c r="F71" s="19" t="s">
        <v>74</v>
      </c>
      <c r="G71" s="67">
        <v>6005.75</v>
      </c>
    </row>
    <row r="72" spans="1:7" ht="21" x14ac:dyDescent="0.25">
      <c r="A72" s="22" t="s">
        <v>83</v>
      </c>
      <c r="B72" s="19" t="s">
        <v>65</v>
      </c>
      <c r="C72" s="19" t="s">
        <v>101</v>
      </c>
      <c r="D72" s="19" t="s">
        <v>78</v>
      </c>
      <c r="E72" s="19" t="s">
        <v>212</v>
      </c>
      <c r="F72" s="19" t="s">
        <v>192</v>
      </c>
      <c r="G72" s="67">
        <v>141548.82999999999</v>
      </c>
    </row>
    <row r="73" spans="1:7" ht="21" x14ac:dyDescent="0.25">
      <c r="A73" s="28" t="s">
        <v>213</v>
      </c>
      <c r="B73" s="19" t="s">
        <v>65</v>
      </c>
      <c r="C73" s="19" t="s">
        <v>101</v>
      </c>
      <c r="D73" s="19" t="s">
        <v>78</v>
      </c>
      <c r="E73" s="27" t="s">
        <v>214</v>
      </c>
      <c r="F73" s="19"/>
      <c r="G73" s="67">
        <f>G74</f>
        <v>34382.410000000003</v>
      </c>
    </row>
    <row r="74" spans="1:7" ht="21" x14ac:dyDescent="0.25">
      <c r="A74" s="22" t="s">
        <v>83</v>
      </c>
      <c r="B74" s="19" t="s">
        <v>65</v>
      </c>
      <c r="C74" s="19" t="s">
        <v>101</v>
      </c>
      <c r="D74" s="19" t="s">
        <v>78</v>
      </c>
      <c r="E74" s="27" t="s">
        <v>214</v>
      </c>
      <c r="F74" s="19" t="s">
        <v>192</v>
      </c>
      <c r="G74" s="67">
        <v>34382.410000000003</v>
      </c>
    </row>
    <row r="75" spans="1:7" x14ac:dyDescent="0.25">
      <c r="A75" s="26" t="s">
        <v>215</v>
      </c>
      <c r="B75" s="19" t="s">
        <v>65</v>
      </c>
      <c r="C75" s="19" t="s">
        <v>101</v>
      </c>
      <c r="D75" s="19" t="s">
        <v>78</v>
      </c>
      <c r="E75" s="27" t="s">
        <v>216</v>
      </c>
      <c r="F75" s="19"/>
      <c r="G75" s="67">
        <f>SUM(G76)</f>
        <v>8703.82</v>
      </c>
    </row>
    <row r="76" spans="1:7" ht="21" x14ac:dyDescent="0.25">
      <c r="A76" s="22" t="s">
        <v>83</v>
      </c>
      <c r="B76" s="19" t="s">
        <v>65</v>
      </c>
      <c r="C76" s="19" t="s">
        <v>101</v>
      </c>
      <c r="D76" s="19" t="s">
        <v>78</v>
      </c>
      <c r="E76" s="27" t="str">
        <f>E75</f>
        <v>990 95 00</v>
      </c>
      <c r="F76" s="19" t="s">
        <v>192</v>
      </c>
      <c r="G76" s="67">
        <v>8703.82</v>
      </c>
    </row>
    <row r="77" spans="1:7" x14ac:dyDescent="0.25">
      <c r="A77" s="26" t="s">
        <v>217</v>
      </c>
      <c r="B77" s="19" t="s">
        <v>65</v>
      </c>
      <c r="C77" s="19" t="s">
        <v>101</v>
      </c>
      <c r="D77" s="19" t="s">
        <v>78</v>
      </c>
      <c r="E77" s="27" t="s">
        <v>218</v>
      </c>
      <c r="F77" s="19"/>
      <c r="G77" s="67">
        <f>SUM(G78)</f>
        <v>10226.469999999999</v>
      </c>
    </row>
    <row r="78" spans="1:7" ht="21" x14ac:dyDescent="0.25">
      <c r="A78" s="22" t="s">
        <v>83</v>
      </c>
      <c r="B78" s="19" t="s">
        <v>65</v>
      </c>
      <c r="C78" s="19" t="s">
        <v>101</v>
      </c>
      <c r="D78" s="19" t="s">
        <v>78</v>
      </c>
      <c r="E78" s="27" t="s">
        <v>218</v>
      </c>
      <c r="F78" s="19" t="s">
        <v>192</v>
      </c>
      <c r="G78" s="67">
        <v>10226.469999999999</v>
      </c>
    </row>
    <row r="79" spans="1:7" x14ac:dyDescent="0.25">
      <c r="A79" s="24" t="s">
        <v>224</v>
      </c>
      <c r="B79" s="18" t="s">
        <v>65</v>
      </c>
      <c r="C79" s="18" t="s">
        <v>99</v>
      </c>
      <c r="D79" s="18" t="s">
        <v>68</v>
      </c>
      <c r="E79" s="27"/>
      <c r="F79" s="19"/>
      <c r="G79" s="66">
        <f>SUM(G80)</f>
        <v>44814.77</v>
      </c>
    </row>
    <row r="80" spans="1:7" x14ac:dyDescent="0.25">
      <c r="A80" s="22" t="s">
        <v>219</v>
      </c>
      <c r="B80" s="19" t="s">
        <v>65</v>
      </c>
      <c r="C80" s="19" t="s">
        <v>99</v>
      </c>
      <c r="D80" s="19" t="s">
        <v>67</v>
      </c>
      <c r="E80" s="27"/>
      <c r="F80" s="19"/>
      <c r="G80" s="67">
        <f>G81</f>
        <v>44814.77</v>
      </c>
    </row>
    <row r="81" spans="1:7" ht="21" x14ac:dyDescent="0.25">
      <c r="A81" s="26" t="s">
        <v>222</v>
      </c>
      <c r="B81" s="19" t="s">
        <v>65</v>
      </c>
      <c r="C81" s="19" t="s">
        <v>99</v>
      </c>
      <c r="D81" s="19" t="s">
        <v>67</v>
      </c>
      <c r="E81" s="27" t="s">
        <v>221</v>
      </c>
      <c r="F81" s="19"/>
      <c r="G81" s="67">
        <f>SUM(G82)</f>
        <v>44814.77</v>
      </c>
    </row>
    <row r="82" spans="1:7" x14ac:dyDescent="0.25">
      <c r="A82" s="26" t="s">
        <v>220</v>
      </c>
      <c r="B82" s="19" t="s">
        <v>65</v>
      </c>
      <c r="C82" s="19" t="s">
        <v>99</v>
      </c>
      <c r="D82" s="19" t="s">
        <v>67</v>
      </c>
      <c r="E82" s="27" t="s">
        <v>221</v>
      </c>
      <c r="F82" s="19" t="s">
        <v>223</v>
      </c>
      <c r="G82" s="67">
        <v>44814.77</v>
      </c>
    </row>
  </sheetData>
  <mergeCells count="1">
    <mergeCell ref="A6:G6"/>
  </mergeCells>
  <pageMargins left="0.51181102362204722" right="0.31496062992125984" top="0.35433070866141736" bottom="0.55118110236220474" header="0.31496062992125984" footer="0.31496062992125984"/>
  <pageSetup paperSize="9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SheetLayoutView="100" workbookViewId="0">
      <selection activeCell="B10" sqref="B10"/>
    </sheetView>
  </sheetViews>
  <sheetFormatPr defaultRowHeight="15" x14ac:dyDescent="0.25"/>
  <cols>
    <col min="1" max="1" width="3.85546875" customWidth="1"/>
    <col min="2" max="2" width="61.85546875" customWidth="1"/>
    <col min="3" max="4" width="5.140625" customWidth="1"/>
    <col min="5" max="5" width="14.7109375" customWidth="1"/>
  </cols>
  <sheetData>
    <row r="1" spans="1:5" x14ac:dyDescent="0.25">
      <c r="A1" s="3"/>
      <c r="B1" s="3"/>
      <c r="C1" s="3"/>
      <c r="D1" s="77"/>
      <c r="E1" s="71" t="s">
        <v>229</v>
      </c>
    </row>
    <row r="2" spans="1:5" x14ac:dyDescent="0.25">
      <c r="A2" s="3"/>
      <c r="B2" s="3"/>
      <c r="C2" s="3"/>
      <c r="D2" s="77"/>
      <c r="E2" s="71" t="s">
        <v>138</v>
      </c>
    </row>
    <row r="3" spans="1:5" x14ac:dyDescent="0.25">
      <c r="A3" s="3"/>
      <c r="B3" s="3"/>
      <c r="C3" s="3"/>
      <c r="D3" s="77"/>
      <c r="E3" s="71" t="s">
        <v>240</v>
      </c>
    </row>
    <row r="4" spans="1:5" x14ac:dyDescent="0.25">
      <c r="A4" s="3"/>
      <c r="B4" s="3"/>
      <c r="C4" s="3"/>
      <c r="D4" s="77"/>
      <c r="E4" s="77"/>
    </row>
    <row r="5" spans="1:5" ht="66" customHeight="1" x14ac:dyDescent="0.25">
      <c r="A5" s="107" t="s">
        <v>230</v>
      </c>
      <c r="B5" s="107"/>
      <c r="C5" s="107"/>
      <c r="D5" s="107"/>
      <c r="E5" s="107"/>
    </row>
    <row r="6" spans="1:5" x14ac:dyDescent="0.25">
      <c r="A6" s="3"/>
      <c r="B6" s="7"/>
      <c r="C6" s="35"/>
      <c r="D6" s="7"/>
      <c r="E6" s="7"/>
    </row>
    <row r="7" spans="1:5" ht="31.5" x14ac:dyDescent="0.25">
      <c r="A7" s="108" t="s">
        <v>1</v>
      </c>
      <c r="B7" s="109"/>
      <c r="C7" s="72" t="s">
        <v>57</v>
      </c>
      <c r="D7" s="72" t="s">
        <v>58</v>
      </c>
      <c r="E7" s="36" t="s">
        <v>132</v>
      </c>
    </row>
    <row r="8" spans="1:5" x14ac:dyDescent="0.25">
      <c r="A8" s="110">
        <v>1</v>
      </c>
      <c r="B8" s="111"/>
      <c r="C8" s="5" t="s">
        <v>61</v>
      </c>
      <c r="D8" s="5" t="s">
        <v>62</v>
      </c>
      <c r="E8" s="6">
        <v>4</v>
      </c>
    </row>
    <row r="9" spans="1:5" x14ac:dyDescent="0.25">
      <c r="A9" s="76" t="s">
        <v>104</v>
      </c>
      <c r="B9" s="76"/>
      <c r="C9" s="73"/>
      <c r="D9" s="73"/>
      <c r="E9" s="8">
        <f>E10+E16+E18+E20</f>
        <v>6046923.3999999994</v>
      </c>
    </row>
    <row r="10" spans="1:5" x14ac:dyDescent="0.25">
      <c r="A10" s="76" t="s">
        <v>66</v>
      </c>
      <c r="B10" s="76"/>
      <c r="C10" s="72" t="s">
        <v>67</v>
      </c>
      <c r="D10" s="72" t="s">
        <v>68</v>
      </c>
      <c r="E10" s="8">
        <f>SUM(E11+E12+E13,E14+E15)</f>
        <v>2127091.35</v>
      </c>
    </row>
    <row r="11" spans="1:5" ht="36" customHeight="1" x14ac:dyDescent="0.25">
      <c r="A11" s="114" t="s">
        <v>105</v>
      </c>
      <c r="B11" s="115"/>
      <c r="C11" s="5" t="s">
        <v>67</v>
      </c>
      <c r="D11" s="5" t="s">
        <v>70</v>
      </c>
      <c r="E11" s="9">
        <v>119352.24</v>
      </c>
    </row>
    <row r="12" spans="1:5" ht="36" customHeight="1" x14ac:dyDescent="0.25">
      <c r="A12" s="112" t="s">
        <v>106</v>
      </c>
      <c r="B12" s="113"/>
      <c r="C12" s="5" t="s">
        <v>67</v>
      </c>
      <c r="D12" s="5" t="s">
        <v>78</v>
      </c>
      <c r="E12" s="9">
        <v>13510</v>
      </c>
    </row>
    <row r="13" spans="1:5" ht="36" customHeight="1" x14ac:dyDescent="0.25">
      <c r="A13" s="112" t="s">
        <v>81</v>
      </c>
      <c r="B13" s="113"/>
      <c r="C13" s="5" t="s">
        <v>67</v>
      </c>
      <c r="D13" s="5" t="s">
        <v>82</v>
      </c>
      <c r="E13" s="9">
        <v>1878275.81</v>
      </c>
    </row>
    <row r="14" spans="1:5" ht="36" customHeight="1" x14ac:dyDescent="0.25">
      <c r="A14" s="112" t="s">
        <v>107</v>
      </c>
      <c r="B14" s="113"/>
      <c r="C14" s="5" t="s">
        <v>67</v>
      </c>
      <c r="D14" s="5" t="s">
        <v>85</v>
      </c>
      <c r="E14" s="10">
        <v>7000</v>
      </c>
    </row>
    <row r="15" spans="1:5" ht="36" customHeight="1" x14ac:dyDescent="0.25">
      <c r="A15" s="112" t="s">
        <v>91</v>
      </c>
      <c r="B15" s="113"/>
      <c r="C15" s="5" t="s">
        <v>67</v>
      </c>
      <c r="D15" s="5" t="s">
        <v>92</v>
      </c>
      <c r="E15" s="10">
        <v>108953.3</v>
      </c>
    </row>
    <row r="16" spans="1:5" x14ac:dyDescent="0.25">
      <c r="A16" s="116" t="s">
        <v>95</v>
      </c>
      <c r="B16" s="117"/>
      <c r="C16" s="73" t="s">
        <v>78</v>
      </c>
      <c r="D16" s="73" t="s">
        <v>68</v>
      </c>
      <c r="E16" s="75">
        <f>E17</f>
        <v>3674150</v>
      </c>
    </row>
    <row r="17" spans="1:5" ht="32.25" customHeight="1" x14ac:dyDescent="0.25">
      <c r="A17" s="114" t="s">
        <v>108</v>
      </c>
      <c r="B17" s="115"/>
      <c r="C17" s="74" t="s">
        <v>78</v>
      </c>
      <c r="D17" s="74" t="s">
        <v>97</v>
      </c>
      <c r="E17" s="10">
        <v>3674150</v>
      </c>
    </row>
    <row r="18" spans="1:5" x14ac:dyDescent="0.25">
      <c r="A18" s="76" t="s">
        <v>100</v>
      </c>
      <c r="B18" s="76"/>
      <c r="C18" s="72" t="s">
        <v>101</v>
      </c>
      <c r="D18" s="72" t="s">
        <v>68</v>
      </c>
      <c r="E18" s="8">
        <f>E19</f>
        <v>200867.28</v>
      </c>
    </row>
    <row r="19" spans="1:5" x14ac:dyDescent="0.25">
      <c r="A19" s="112" t="s">
        <v>102</v>
      </c>
      <c r="B19" s="113"/>
      <c r="C19" s="5" t="s">
        <v>101</v>
      </c>
      <c r="D19" s="5" t="s">
        <v>78</v>
      </c>
      <c r="E19" s="9">
        <v>200867.28</v>
      </c>
    </row>
    <row r="20" spans="1:5" x14ac:dyDescent="0.25">
      <c r="A20" s="103" t="s">
        <v>224</v>
      </c>
      <c r="B20" s="103"/>
      <c r="C20" s="32">
        <v>10</v>
      </c>
      <c r="D20" s="90" t="s">
        <v>68</v>
      </c>
      <c r="E20" s="92">
        <f>E21</f>
        <v>44814.77</v>
      </c>
    </row>
    <row r="21" spans="1:5" x14ac:dyDescent="0.25">
      <c r="A21" s="104" t="s">
        <v>219</v>
      </c>
      <c r="B21" s="105"/>
      <c r="C21" s="89">
        <v>10</v>
      </c>
      <c r="D21" s="91" t="s">
        <v>67</v>
      </c>
      <c r="E21" s="93">
        <v>44814.77</v>
      </c>
    </row>
    <row r="22" spans="1:5" x14ac:dyDescent="0.25">
      <c r="A22" s="106"/>
      <c r="B22" s="106"/>
    </row>
  </sheetData>
  <mergeCells count="14">
    <mergeCell ref="A20:B20"/>
    <mergeCell ref="A21:B21"/>
    <mergeCell ref="A22:B22"/>
    <mergeCell ref="A5:E5"/>
    <mergeCell ref="A7:B7"/>
    <mergeCell ref="A8:B8"/>
    <mergeCell ref="A19:B19"/>
    <mergeCell ref="A11:B11"/>
    <mergeCell ref="A12:B12"/>
    <mergeCell ref="A13:B13"/>
    <mergeCell ref="A14:B14"/>
    <mergeCell ref="A15:B15"/>
    <mergeCell ref="A16:B16"/>
    <mergeCell ref="A17:B17"/>
  </mergeCells>
  <pageMargins left="0.70866141732283472" right="0.11811023622047245" top="0.74803149606299213" bottom="0.74803149606299213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SheetLayoutView="100" workbookViewId="0">
      <selection activeCell="J6" sqref="J6"/>
    </sheetView>
  </sheetViews>
  <sheetFormatPr defaultRowHeight="15" x14ac:dyDescent="0.25"/>
  <cols>
    <col min="1" max="1" width="4" customWidth="1"/>
    <col min="2" max="2" width="4.42578125" customWidth="1"/>
    <col min="3" max="3" width="3.5703125" customWidth="1"/>
    <col min="4" max="4" width="3.42578125" customWidth="1"/>
    <col min="5" max="5" width="2.85546875" customWidth="1"/>
    <col min="6" max="6" width="3.140625" customWidth="1"/>
    <col min="7" max="8" width="5" customWidth="1"/>
    <col min="9" max="9" width="52.7109375" customWidth="1"/>
    <col min="10" max="10" width="17.7109375" customWidth="1"/>
    <col min="11" max="11" width="9.140625" hidden="1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119" t="s">
        <v>242</v>
      </c>
      <c r="J1" s="119"/>
    </row>
    <row r="2" spans="1:11" x14ac:dyDescent="0.25">
      <c r="A2" s="4"/>
      <c r="B2" s="4"/>
      <c r="C2" s="4"/>
      <c r="D2" s="4"/>
      <c r="E2" s="4"/>
      <c r="F2" s="4"/>
      <c r="G2" s="4"/>
      <c r="H2" s="4"/>
      <c r="I2" s="119"/>
      <c r="J2" s="119"/>
    </row>
    <row r="3" spans="1:11" x14ac:dyDescent="0.25">
      <c r="A3" s="4"/>
      <c r="B3" s="4"/>
      <c r="C3" s="4"/>
      <c r="D3" s="4"/>
      <c r="E3" s="4"/>
      <c r="F3" s="4"/>
      <c r="G3" s="4"/>
      <c r="H3" s="4"/>
      <c r="I3" s="11"/>
      <c r="J3" s="2"/>
    </row>
    <row r="4" spans="1:11" ht="63.75" customHeight="1" x14ac:dyDescent="0.25">
      <c r="A4" s="120" t="s">
        <v>236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1" ht="58.5" customHeight="1" x14ac:dyDescent="0.25">
      <c r="A6" s="122" t="s">
        <v>127</v>
      </c>
      <c r="B6" s="122"/>
      <c r="C6" s="122"/>
      <c r="D6" s="122"/>
      <c r="E6" s="122"/>
      <c r="F6" s="122"/>
      <c r="G6" s="122"/>
      <c r="H6" s="122"/>
      <c r="I6" s="36" t="s">
        <v>128</v>
      </c>
      <c r="J6" s="12" t="s">
        <v>129</v>
      </c>
      <c r="K6" s="40"/>
    </row>
    <row r="7" spans="1:11" ht="32.25" customHeight="1" x14ac:dyDescent="0.25">
      <c r="A7" s="126"/>
      <c r="B7" s="127"/>
      <c r="C7" s="127"/>
      <c r="D7" s="127"/>
      <c r="E7" s="127"/>
      <c r="F7" s="127"/>
      <c r="G7" s="127"/>
      <c r="H7" s="128"/>
      <c r="I7" s="78" t="s">
        <v>234</v>
      </c>
      <c r="J7" s="97">
        <f>J9</f>
        <v>-439714.18999999948</v>
      </c>
      <c r="K7" s="40"/>
    </row>
    <row r="8" spans="1:11" ht="16.5" customHeight="1" x14ac:dyDescent="0.25">
      <c r="A8" s="126"/>
      <c r="B8" s="127"/>
      <c r="C8" s="127"/>
      <c r="D8" s="127"/>
      <c r="E8" s="127"/>
      <c r="F8" s="127"/>
      <c r="G8" s="127"/>
      <c r="H8" s="128"/>
      <c r="I8" s="81" t="s">
        <v>235</v>
      </c>
      <c r="J8" s="12"/>
      <c r="K8" s="40"/>
    </row>
    <row r="9" spans="1:11" ht="30.75" customHeight="1" x14ac:dyDescent="0.25">
      <c r="A9" s="123" t="s">
        <v>65</v>
      </c>
      <c r="B9" s="124"/>
      <c r="C9" s="124"/>
      <c r="D9" s="124"/>
      <c r="E9" s="124"/>
      <c r="F9" s="124"/>
      <c r="G9" s="124"/>
      <c r="H9" s="125"/>
      <c r="I9" s="78" t="s">
        <v>134</v>
      </c>
      <c r="J9" s="84">
        <f>J10+J11</f>
        <v>-439714.18999999948</v>
      </c>
      <c r="K9" s="44"/>
    </row>
    <row r="10" spans="1:11" ht="30.75" customHeight="1" x14ac:dyDescent="0.25">
      <c r="A10" s="85" t="s">
        <v>65</v>
      </c>
      <c r="B10" s="14" t="s">
        <v>67</v>
      </c>
      <c r="C10" s="14" t="s">
        <v>101</v>
      </c>
      <c r="D10" s="14" t="s">
        <v>70</v>
      </c>
      <c r="E10" s="14" t="s">
        <v>67</v>
      </c>
      <c r="F10" s="14" t="s">
        <v>99</v>
      </c>
      <c r="G10" s="14" t="s">
        <v>110</v>
      </c>
      <c r="H10" s="14" t="s">
        <v>117</v>
      </c>
      <c r="I10" s="81" t="s">
        <v>119</v>
      </c>
      <c r="J10" s="118">
        <v>-6486637.5899999999</v>
      </c>
      <c r="K10" s="118"/>
    </row>
    <row r="11" spans="1:11" ht="30.75" customHeight="1" x14ac:dyDescent="0.25">
      <c r="A11" s="85" t="s">
        <v>65</v>
      </c>
      <c r="B11" s="14" t="s">
        <v>67</v>
      </c>
      <c r="C11" s="14" t="s">
        <v>101</v>
      </c>
      <c r="D11" s="14" t="s">
        <v>70</v>
      </c>
      <c r="E11" s="14" t="s">
        <v>67</v>
      </c>
      <c r="F11" s="14" t="s">
        <v>99</v>
      </c>
      <c r="G11" s="14" t="s">
        <v>110</v>
      </c>
      <c r="H11" s="14" t="s">
        <v>123</v>
      </c>
      <c r="I11" s="81" t="s">
        <v>125</v>
      </c>
      <c r="J11" s="82">
        <v>6046923.4000000004</v>
      </c>
      <c r="K11" s="44"/>
    </row>
  </sheetData>
  <mergeCells count="8">
    <mergeCell ref="J10:K10"/>
    <mergeCell ref="I1:J2"/>
    <mergeCell ref="A4:J4"/>
    <mergeCell ref="A5:J5"/>
    <mergeCell ref="A6:H6"/>
    <mergeCell ref="A9:H9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SheetLayoutView="100" workbookViewId="0">
      <selection activeCell="H12" sqref="H12"/>
    </sheetView>
  </sheetViews>
  <sheetFormatPr defaultRowHeight="15" x14ac:dyDescent="0.25"/>
  <cols>
    <col min="1" max="1" width="3.5703125" customWidth="1"/>
    <col min="2" max="2" width="4.140625" customWidth="1"/>
    <col min="3" max="3" width="3.85546875" customWidth="1"/>
    <col min="4" max="4" width="3.28515625" customWidth="1"/>
    <col min="5" max="5" width="3.42578125" customWidth="1"/>
    <col min="6" max="6" width="4.28515625" customWidth="1"/>
    <col min="7" max="7" width="4.140625" customWidth="1"/>
    <col min="8" max="8" width="44.85546875" customWidth="1"/>
    <col min="9" max="9" width="14" customWidth="1"/>
    <col min="10" max="10" width="9.140625" hidden="1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3"/>
      <c r="I1" s="71" t="s">
        <v>126</v>
      </c>
    </row>
    <row r="2" spans="1:10" x14ac:dyDescent="0.25">
      <c r="A2" s="4"/>
      <c r="B2" s="4"/>
      <c r="C2" s="4"/>
      <c r="D2" s="4"/>
      <c r="E2" s="4"/>
      <c r="F2" s="4"/>
      <c r="G2" s="4"/>
      <c r="H2" s="3"/>
      <c r="I2" s="71" t="s">
        <v>138</v>
      </c>
    </row>
    <row r="3" spans="1:10" x14ac:dyDescent="0.25">
      <c r="A3" s="4"/>
      <c r="B3" s="4"/>
      <c r="C3" s="4"/>
      <c r="D3" s="4"/>
      <c r="E3" s="4"/>
      <c r="F3" s="4"/>
      <c r="G3" s="4"/>
      <c r="H3" s="3"/>
      <c r="I3" s="71" t="s">
        <v>243</v>
      </c>
    </row>
    <row r="4" spans="1:10" x14ac:dyDescent="0.25">
      <c r="A4" s="4"/>
      <c r="B4" s="4"/>
      <c r="C4" s="4"/>
      <c r="D4" s="4"/>
      <c r="E4" s="4"/>
      <c r="F4" s="4"/>
      <c r="G4" s="4"/>
      <c r="H4" s="11"/>
      <c r="I4" s="2"/>
    </row>
    <row r="5" spans="1:10" ht="59.25" customHeight="1" x14ac:dyDescent="0.25">
      <c r="A5" s="120" t="s">
        <v>231</v>
      </c>
      <c r="B5" s="120"/>
      <c r="C5" s="120"/>
      <c r="D5" s="120"/>
      <c r="E5" s="120"/>
      <c r="F5" s="120"/>
      <c r="G5" s="120"/>
      <c r="H5" s="120"/>
      <c r="I5" s="120"/>
    </row>
    <row r="6" spans="1:10" x14ac:dyDescent="0.25">
      <c r="A6" s="129"/>
      <c r="B6" s="129"/>
      <c r="C6" s="129"/>
      <c r="D6" s="129"/>
      <c r="E6" s="129"/>
      <c r="F6" s="129"/>
      <c r="G6" s="129"/>
      <c r="H6" s="129"/>
      <c r="I6" s="129"/>
    </row>
    <row r="7" spans="1:10" ht="31.5" x14ac:dyDescent="0.25">
      <c r="A7" s="122" t="s">
        <v>109</v>
      </c>
      <c r="B7" s="122"/>
      <c r="C7" s="122"/>
      <c r="D7" s="122"/>
      <c r="E7" s="122"/>
      <c r="F7" s="122"/>
      <c r="G7" s="122"/>
      <c r="H7" s="36" t="s">
        <v>1</v>
      </c>
      <c r="I7" s="12" t="s">
        <v>132</v>
      </c>
      <c r="J7" s="13"/>
    </row>
    <row r="8" spans="1:10" ht="29.25" customHeight="1" x14ac:dyDescent="0.25">
      <c r="A8" s="70" t="s">
        <v>67</v>
      </c>
      <c r="B8" s="70" t="s">
        <v>68</v>
      </c>
      <c r="C8" s="70" t="s">
        <v>68</v>
      </c>
      <c r="D8" s="70" t="s">
        <v>68</v>
      </c>
      <c r="E8" s="70" t="s">
        <v>68</v>
      </c>
      <c r="F8" s="70" t="s">
        <v>110</v>
      </c>
      <c r="G8" s="70" t="s">
        <v>111</v>
      </c>
      <c r="H8" s="78" t="s">
        <v>112</v>
      </c>
      <c r="I8" s="84">
        <f>I9</f>
        <v>-439714.18999999948</v>
      </c>
      <c r="J8" s="79"/>
    </row>
    <row r="9" spans="1:10" ht="27" customHeight="1" x14ac:dyDescent="0.25">
      <c r="A9" s="70" t="s">
        <v>67</v>
      </c>
      <c r="B9" s="70" t="s">
        <v>101</v>
      </c>
      <c r="C9" s="70" t="s">
        <v>68</v>
      </c>
      <c r="D9" s="70" t="s">
        <v>68</v>
      </c>
      <c r="E9" s="70" t="s">
        <v>68</v>
      </c>
      <c r="F9" s="70" t="s">
        <v>110</v>
      </c>
      <c r="G9" s="70" t="s">
        <v>113</v>
      </c>
      <c r="H9" s="78" t="s">
        <v>114</v>
      </c>
      <c r="I9" s="80">
        <f>SUM(I10+I14)</f>
        <v>-439714.18999999948</v>
      </c>
      <c r="J9" s="79"/>
    </row>
    <row r="10" spans="1:10" ht="24" customHeight="1" x14ac:dyDescent="0.25">
      <c r="A10" s="14" t="s">
        <v>67</v>
      </c>
      <c r="B10" s="14" t="s">
        <v>101</v>
      </c>
      <c r="C10" s="14" t="s">
        <v>68</v>
      </c>
      <c r="D10" s="14" t="s">
        <v>68</v>
      </c>
      <c r="E10" s="14" t="s">
        <v>68</v>
      </c>
      <c r="F10" s="14" t="s">
        <v>110</v>
      </c>
      <c r="G10" s="14" t="s">
        <v>113</v>
      </c>
      <c r="H10" s="78" t="s">
        <v>115</v>
      </c>
      <c r="I10" s="83">
        <f>I11</f>
        <v>-6486637.5899999999</v>
      </c>
      <c r="J10" s="79"/>
    </row>
    <row r="11" spans="1:10" ht="30" customHeight="1" x14ac:dyDescent="0.25">
      <c r="A11" s="14" t="s">
        <v>67</v>
      </c>
      <c r="B11" s="14" t="s">
        <v>101</v>
      </c>
      <c r="C11" s="14" t="s">
        <v>70</v>
      </c>
      <c r="D11" s="14" t="s">
        <v>68</v>
      </c>
      <c r="E11" s="14" t="s">
        <v>68</v>
      </c>
      <c r="F11" s="14" t="s">
        <v>110</v>
      </c>
      <c r="G11" s="14" t="s">
        <v>113</v>
      </c>
      <c r="H11" s="81" t="s">
        <v>116</v>
      </c>
      <c r="I11" s="80">
        <f>I12</f>
        <v>-6486637.5899999999</v>
      </c>
      <c r="J11" s="79"/>
    </row>
    <row r="12" spans="1:10" ht="29.25" customHeight="1" x14ac:dyDescent="0.25">
      <c r="A12" s="14" t="s">
        <v>67</v>
      </c>
      <c r="B12" s="14" t="s">
        <v>101</v>
      </c>
      <c r="C12" s="14" t="s">
        <v>70</v>
      </c>
      <c r="D12" s="14" t="s">
        <v>67</v>
      </c>
      <c r="E12" s="14" t="s">
        <v>68</v>
      </c>
      <c r="F12" s="14" t="s">
        <v>110</v>
      </c>
      <c r="G12" s="14" t="s">
        <v>117</v>
      </c>
      <c r="H12" s="81" t="s">
        <v>118</v>
      </c>
      <c r="I12" s="80">
        <f>I13</f>
        <v>-6486637.5899999999</v>
      </c>
      <c r="J12" s="79"/>
    </row>
    <row r="13" spans="1:10" ht="30" customHeight="1" x14ac:dyDescent="0.25">
      <c r="A13" s="14" t="s">
        <v>67</v>
      </c>
      <c r="B13" s="14" t="s">
        <v>101</v>
      </c>
      <c r="C13" s="14" t="s">
        <v>70</v>
      </c>
      <c r="D13" s="14" t="s">
        <v>67</v>
      </c>
      <c r="E13" s="14" t="s">
        <v>99</v>
      </c>
      <c r="F13" s="14" t="s">
        <v>110</v>
      </c>
      <c r="G13" s="14" t="s">
        <v>117</v>
      </c>
      <c r="H13" s="81" t="s">
        <v>119</v>
      </c>
      <c r="I13" s="130">
        <v>-6486637.5899999999</v>
      </c>
      <c r="J13" s="131"/>
    </row>
    <row r="14" spans="1:10" ht="24.75" customHeight="1" x14ac:dyDescent="0.25">
      <c r="A14" s="14" t="s">
        <v>67</v>
      </c>
      <c r="B14" s="14" t="s">
        <v>101</v>
      </c>
      <c r="C14" s="14" t="s">
        <v>68</v>
      </c>
      <c r="D14" s="14" t="s">
        <v>68</v>
      </c>
      <c r="E14" s="14" t="s">
        <v>68</v>
      </c>
      <c r="F14" s="14" t="s">
        <v>110</v>
      </c>
      <c r="G14" s="14" t="s">
        <v>120</v>
      </c>
      <c r="H14" s="78" t="s">
        <v>121</v>
      </c>
      <c r="I14" s="80">
        <f>I15</f>
        <v>6046923.4000000004</v>
      </c>
      <c r="J14" s="79"/>
    </row>
    <row r="15" spans="1:10" ht="26.25" customHeight="1" x14ac:dyDescent="0.25">
      <c r="A15" s="14" t="s">
        <v>67</v>
      </c>
      <c r="B15" s="14" t="s">
        <v>101</v>
      </c>
      <c r="C15" s="14" t="s">
        <v>70</v>
      </c>
      <c r="D15" s="14" t="s">
        <v>68</v>
      </c>
      <c r="E15" s="14" t="s">
        <v>68</v>
      </c>
      <c r="F15" s="14" t="s">
        <v>110</v>
      </c>
      <c r="G15" s="14" t="s">
        <v>120</v>
      </c>
      <c r="H15" s="81" t="s">
        <v>122</v>
      </c>
      <c r="I15" s="80">
        <f>I16</f>
        <v>6046923.4000000004</v>
      </c>
      <c r="J15" s="79"/>
    </row>
    <row r="16" spans="1:10" ht="26.25" customHeight="1" x14ac:dyDescent="0.25">
      <c r="A16" s="14" t="s">
        <v>67</v>
      </c>
      <c r="B16" s="14" t="s">
        <v>101</v>
      </c>
      <c r="C16" s="14" t="s">
        <v>70</v>
      </c>
      <c r="D16" s="14" t="s">
        <v>67</v>
      </c>
      <c r="E16" s="14" t="s">
        <v>68</v>
      </c>
      <c r="F16" s="14" t="s">
        <v>110</v>
      </c>
      <c r="G16" s="14" t="s">
        <v>123</v>
      </c>
      <c r="H16" s="81" t="s">
        <v>124</v>
      </c>
      <c r="I16" s="80">
        <f>I17</f>
        <v>6046923.4000000004</v>
      </c>
      <c r="J16" s="79"/>
    </row>
    <row r="17" spans="1:10" ht="27.75" customHeight="1" x14ac:dyDescent="0.25">
      <c r="A17" s="14" t="s">
        <v>67</v>
      </c>
      <c r="B17" s="14" t="s">
        <v>101</v>
      </c>
      <c r="C17" s="14" t="s">
        <v>70</v>
      </c>
      <c r="D17" s="14" t="s">
        <v>67</v>
      </c>
      <c r="E17" s="14" t="s">
        <v>99</v>
      </c>
      <c r="F17" s="14" t="s">
        <v>110</v>
      </c>
      <c r="G17" s="14" t="s">
        <v>123</v>
      </c>
      <c r="H17" s="81" t="s">
        <v>125</v>
      </c>
      <c r="I17" s="82">
        <v>6046923.4000000004</v>
      </c>
      <c r="J17" s="79"/>
    </row>
  </sheetData>
  <mergeCells count="4">
    <mergeCell ref="A6:I6"/>
    <mergeCell ref="A7:G7"/>
    <mergeCell ref="I13:J13"/>
    <mergeCell ref="A5:I5"/>
  </mergeCells>
  <pageMargins left="0.70866141732283472" right="0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  <vt:lpstr>Лист4!Область_печати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2019-12-03T17:49:45Z</dcterms:modified>
</cp:coreProperties>
</file>